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<sst xmlns="http://schemas.openxmlformats.org/spreadsheetml/2006/main" count="115" uniqueCount="36">
  <si>
    <t>№ п/п</t>
  </si>
  <si>
    <t>Установка пружин</t>
  </si>
  <si>
    <t>Экономический эффект по мероприятиям, тыс.руб</t>
  </si>
  <si>
    <t>ИТОГО по мероприятиям, тыс.руб.</t>
  </si>
  <si>
    <t>план</t>
  </si>
  <si>
    <t>факт</t>
  </si>
  <si>
    <t>Экономический эффект, тыс.руб</t>
  </si>
  <si>
    <t>Объем, шт</t>
  </si>
  <si>
    <t>Прибалтийская</t>
  </si>
  <si>
    <t>12/1</t>
  </si>
  <si>
    <t>Итого</t>
  </si>
  <si>
    <t>Установка светодиодных светильников</t>
  </si>
  <si>
    <t>Номер  многоквартирного дома</t>
  </si>
  <si>
    <t>Общая площадь многоквартирного дома, кв.м.</t>
  </si>
  <si>
    <t>Название улицы</t>
  </si>
  <si>
    <t>Объем, м.п.</t>
  </si>
  <si>
    <t>Объем, кв.м.</t>
  </si>
  <si>
    <t xml:space="preserve">Дружбы Народов </t>
  </si>
  <si>
    <t>12А</t>
  </si>
  <si>
    <t>12Б</t>
  </si>
  <si>
    <t>12В</t>
  </si>
  <si>
    <t>3А</t>
  </si>
  <si>
    <t>Градостроитроителей</t>
  </si>
  <si>
    <t>2А</t>
  </si>
  <si>
    <t>Сургутское Шоссе</t>
  </si>
  <si>
    <t>Поверка приборов учета тепловой энергии и ГВС</t>
  </si>
  <si>
    <t>Замена дверных блоков</t>
  </si>
  <si>
    <t>Поверка манометров</t>
  </si>
  <si>
    <t>Ремонт межпанельных швов</t>
  </si>
  <si>
    <t>Остекление окон, ремонт оконных блоков, ремонт дверных блоков и полотен в МОП</t>
  </si>
  <si>
    <t>Отчет ООО "Уют" о выполнении мероприятий по энергосбережению и повышению энергетической эффективности в 2015 году</t>
  </si>
  <si>
    <t>Приобрнтение запчастей в АИТП</t>
  </si>
  <si>
    <t>Объем, тыс.руб.</t>
  </si>
  <si>
    <t>Установка пластиковых окон в подъезде</t>
  </si>
  <si>
    <t>Общая сумма руб.</t>
  </si>
  <si>
    <t>Утепление вентиляционной шахты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</si>
</sst>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00"/>
    <numFmt numFmtId="186" formatCode="0.000"/>
    <numFmt numFmtId="187" formatCode="0.0"/>
    <numFmt numFmtId="188" formatCode="#,##0.0"/>
    <numFmt numFmtId="189" formatCode="0.0000"/>
    <numFmt numFmtId="190" formatCode="_-* #,##0.0_р_._-;\-* #,##0.0_р_._-;_-* &quot;-&quot;??_р_._-;_-@_-"/>
    <numFmt numFmtId="191" formatCode="_-* #,##0_р_._-;\-* #,##0_р_._-;_-* &quot;-&quot;??_р_._-;_-@_-"/>
    <numFmt numFmtId="192" formatCode="#,##0.00000"/>
    <numFmt numFmtId="193" formatCode="#,##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vertical="top" wrapText="1"/>
    </xf>
    <xf numFmtId="3" fontId="42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textRotation="90" wrapText="1"/>
    </xf>
    <xf numFmtId="0" fontId="43" fillId="0" borderId="0" xfId="0" applyFont="1" applyFill="1" applyAlignment="1">
      <alignment textRotation="90"/>
    </xf>
    <xf numFmtId="0" fontId="5" fillId="0" borderId="10" xfId="52" applyFont="1" applyFill="1" applyBorder="1" applyAlignment="1">
      <alignment vertical="center"/>
      <protection/>
    </xf>
    <xf numFmtId="0" fontId="5" fillId="0" borderId="10" xfId="52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0" fontId="44" fillId="0" borderId="10" xfId="52" applyFont="1" applyFill="1" applyBorder="1" applyAlignment="1">
      <alignment vertical="center"/>
      <protection/>
    </xf>
    <xf numFmtId="0" fontId="44" fillId="0" borderId="10" xfId="52" applyFont="1" applyFill="1" applyBorder="1" applyAlignment="1">
      <alignment horizontal="center" vertical="center"/>
      <protection/>
    </xf>
    <xf numFmtId="49" fontId="5" fillId="0" borderId="10" xfId="52" applyNumberFormat="1" applyFont="1" applyFill="1" applyBorder="1" applyAlignment="1">
      <alignment horizontal="center" vertical="center"/>
      <protection/>
    </xf>
    <xf numFmtId="185" fontId="5" fillId="0" borderId="10" xfId="0" applyNumberFormat="1" applyFont="1" applyFill="1" applyBorder="1" applyAlignment="1">
      <alignment vertical="center"/>
    </xf>
    <xf numFmtId="0" fontId="44" fillId="33" borderId="0" xfId="0" applyFont="1" applyFill="1" applyAlignment="1">
      <alignment/>
    </xf>
    <xf numFmtId="0" fontId="6" fillId="0" borderId="0" xfId="0" applyFont="1" applyFill="1" applyAlignment="1">
      <alignment/>
    </xf>
    <xf numFmtId="187" fontId="42" fillId="0" borderId="0" xfId="0" applyNumberFormat="1" applyFont="1" applyFill="1" applyAlignment="1">
      <alignment vertical="top" wrapText="1"/>
    </xf>
    <xf numFmtId="187" fontId="42" fillId="0" borderId="0" xfId="0" applyNumberFormat="1" applyFont="1" applyFill="1" applyAlignment="1">
      <alignment/>
    </xf>
    <xf numFmtId="1" fontId="5" fillId="0" borderId="10" xfId="0" applyNumberFormat="1" applyFont="1" applyFill="1" applyBorder="1" applyAlignment="1">
      <alignment horizontal="center"/>
    </xf>
    <xf numFmtId="187" fontId="6" fillId="0" borderId="10" xfId="0" applyNumberFormat="1" applyFont="1" applyFill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/>
    </xf>
    <xf numFmtId="2" fontId="7" fillId="0" borderId="10" xfId="52" applyNumberFormat="1" applyFont="1" applyFill="1" applyBorder="1" applyAlignment="1">
      <alignment horizontal="center" vertical="center" wrapText="1"/>
      <protection/>
    </xf>
    <xf numFmtId="2" fontId="45" fillId="0" borderId="10" xfId="52" applyNumberFormat="1" applyFont="1" applyFill="1" applyBorder="1" applyAlignment="1">
      <alignment horizontal="center" vertical="center" wrapText="1"/>
      <protection/>
    </xf>
    <xf numFmtId="185" fontId="6" fillId="0" borderId="10" xfId="0" applyNumberFormat="1" applyFont="1" applyFill="1" applyBorder="1" applyAlignment="1">
      <alignment horizontal="center" vertical="center" wrapText="1"/>
    </xf>
    <xf numFmtId="4" fontId="42" fillId="0" borderId="0" xfId="0" applyNumberFormat="1" applyFont="1" applyFill="1" applyAlignment="1">
      <alignment/>
    </xf>
    <xf numFmtId="2" fontId="42" fillId="0" borderId="0" xfId="0" applyNumberFormat="1" applyFont="1" applyFill="1" applyAlignment="1">
      <alignment/>
    </xf>
    <xf numFmtId="186" fontId="6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/>
    </xf>
    <xf numFmtId="3" fontId="44" fillId="0" borderId="10" xfId="0" applyNumberFormat="1" applyFont="1" applyFill="1" applyBorder="1" applyAlignment="1">
      <alignment horizontal="center"/>
    </xf>
    <xf numFmtId="185" fontId="44" fillId="0" borderId="10" xfId="0" applyNumberFormat="1" applyFont="1" applyFill="1" applyBorder="1" applyAlignment="1">
      <alignment horizontal="center"/>
    </xf>
    <xf numFmtId="188" fontId="44" fillId="0" borderId="10" xfId="0" applyNumberFormat="1" applyFont="1" applyFill="1" applyBorder="1" applyAlignment="1">
      <alignment horizontal="center"/>
    </xf>
    <xf numFmtId="2" fontId="44" fillId="0" borderId="10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186" fontId="44" fillId="0" borderId="10" xfId="0" applyNumberFormat="1" applyFont="1" applyFill="1" applyBorder="1" applyAlignment="1">
      <alignment horizontal="center"/>
    </xf>
    <xf numFmtId="4" fontId="44" fillId="0" borderId="10" xfId="0" applyNumberFormat="1" applyFont="1" applyFill="1" applyBorder="1" applyAlignment="1">
      <alignment horizontal="center" vertical="center" wrapText="1"/>
    </xf>
    <xf numFmtId="3" fontId="44" fillId="0" borderId="10" xfId="0" applyNumberFormat="1" applyFont="1" applyFill="1" applyBorder="1" applyAlignment="1">
      <alignment horizontal="center" vertical="center" wrapText="1"/>
    </xf>
    <xf numFmtId="185" fontId="44" fillId="0" borderId="10" xfId="0" applyNumberFormat="1" applyFont="1" applyFill="1" applyBorder="1" applyAlignment="1">
      <alignment horizontal="center" vertical="center" wrapText="1"/>
    </xf>
    <xf numFmtId="188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187" fontId="4" fillId="0" borderId="10" xfId="0" applyNumberFormat="1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9"/>
  <sheetViews>
    <sheetView tabSelected="1" view="pageBreakPreview" zoomScaleNormal="75" zoomScaleSheetLayoutView="100" zoomScalePageLayoutView="0" workbookViewId="0" topLeftCell="M1">
      <selection activeCell="BB23" sqref="BB23"/>
    </sheetView>
  </sheetViews>
  <sheetFormatPr defaultColWidth="9.140625" defaultRowHeight="15"/>
  <cols>
    <col min="1" max="1" width="5.00390625" style="1" customWidth="1"/>
    <col min="2" max="2" width="20.140625" style="1" customWidth="1"/>
    <col min="3" max="3" width="7.57421875" style="1" customWidth="1"/>
    <col min="4" max="4" width="9.57421875" style="1" customWidth="1"/>
    <col min="5" max="5" width="8.00390625" style="1" customWidth="1"/>
    <col min="6" max="6" width="4.140625" style="1" customWidth="1"/>
    <col min="7" max="7" width="8.7109375" style="1" customWidth="1"/>
    <col min="8" max="8" width="4.28125" style="1" customWidth="1"/>
    <col min="9" max="9" width="6.00390625" style="19" customWidth="1"/>
    <col min="10" max="10" width="6.7109375" style="1" customWidth="1"/>
    <col min="11" max="11" width="4.57421875" style="1" customWidth="1"/>
    <col min="12" max="12" width="7.140625" style="1" customWidth="1"/>
    <col min="13" max="13" width="4.57421875" style="1" customWidth="1"/>
    <col min="14" max="14" width="6.140625" style="19" customWidth="1"/>
    <col min="15" max="15" width="6.140625" style="1" customWidth="1"/>
    <col min="16" max="16" width="4.7109375" style="1" customWidth="1"/>
    <col min="17" max="17" width="6.140625" style="1" customWidth="1"/>
    <col min="18" max="18" width="5.140625" style="1" customWidth="1"/>
    <col min="19" max="19" width="5.8515625" style="1" customWidth="1"/>
    <col min="20" max="20" width="7.00390625" style="1" customWidth="1"/>
    <col min="21" max="21" width="6.28125" style="1" customWidth="1"/>
    <col min="22" max="22" width="7.421875" style="1" customWidth="1"/>
    <col min="23" max="24" width="5.8515625" style="1" customWidth="1"/>
    <col min="25" max="25" width="6.7109375" style="1" customWidth="1"/>
    <col min="26" max="26" width="4.8515625" style="1" customWidth="1"/>
    <col min="27" max="27" width="7.00390625" style="1" customWidth="1"/>
    <col min="28" max="28" width="4.8515625" style="1" customWidth="1"/>
    <col min="29" max="29" width="5.8515625" style="1" customWidth="1"/>
    <col min="30" max="30" width="6.28125" style="1" customWidth="1"/>
    <col min="31" max="31" width="4.8515625" style="1" customWidth="1"/>
    <col min="32" max="32" width="6.421875" style="1" customWidth="1"/>
    <col min="33" max="33" width="5.7109375" style="1" customWidth="1"/>
    <col min="34" max="34" width="6.28125" style="1" customWidth="1"/>
    <col min="35" max="35" width="6.421875" style="1" customWidth="1"/>
    <col min="36" max="36" width="4.7109375" style="1" customWidth="1"/>
    <col min="37" max="37" width="6.8515625" style="1" customWidth="1"/>
    <col min="38" max="38" width="6.00390625" style="1" customWidth="1"/>
    <col min="39" max="39" width="6.57421875" style="1" customWidth="1"/>
    <col min="40" max="40" width="6.7109375" style="1" customWidth="1"/>
    <col min="41" max="41" width="6.00390625" style="1" customWidth="1"/>
    <col min="42" max="42" width="5.57421875" style="1" customWidth="1"/>
    <col min="43" max="44" width="5.28125" style="1" customWidth="1"/>
    <col min="45" max="45" width="5.8515625" style="1" customWidth="1"/>
    <col min="46" max="46" width="4.00390625" style="1" customWidth="1"/>
    <col min="47" max="47" width="5.421875" style="1" customWidth="1"/>
    <col min="48" max="48" width="4.7109375" style="1" customWidth="1"/>
    <col min="49" max="54" width="6.28125" style="1" customWidth="1"/>
    <col min="55" max="55" width="9.140625" style="1" customWidth="1"/>
    <col min="56" max="56" width="10.28125" style="1" customWidth="1"/>
    <col min="57" max="16384" width="9.140625" style="1" customWidth="1"/>
  </cols>
  <sheetData>
    <row r="1" spans="1:56" ht="15.75" customHeight="1">
      <c r="A1" s="54" t="s">
        <v>30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</row>
    <row r="2" spans="1:56" ht="15.75" customHeight="1">
      <c r="A2" s="2"/>
      <c r="B2" s="2"/>
      <c r="C2" s="2"/>
      <c r="D2" s="2"/>
      <c r="E2" s="2"/>
      <c r="F2" s="2"/>
      <c r="G2" s="2"/>
      <c r="H2" s="2"/>
      <c r="I2" s="18"/>
      <c r="J2" s="2"/>
      <c r="K2" s="2"/>
      <c r="L2" s="2"/>
      <c r="M2" s="2"/>
      <c r="N2" s="18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6" s="4" customFormat="1" ht="35.25" customHeight="1">
      <c r="A3" s="46" t="s">
        <v>0</v>
      </c>
      <c r="B3" s="46" t="s">
        <v>14</v>
      </c>
      <c r="C3" s="47" t="s">
        <v>12</v>
      </c>
      <c r="D3" s="47" t="s">
        <v>13</v>
      </c>
      <c r="E3" s="46" t="s">
        <v>25</v>
      </c>
      <c r="F3" s="46"/>
      <c r="G3" s="46"/>
      <c r="H3" s="46"/>
      <c r="I3" s="45" t="s">
        <v>6</v>
      </c>
      <c r="J3" s="46" t="s">
        <v>11</v>
      </c>
      <c r="K3" s="46"/>
      <c r="L3" s="46"/>
      <c r="M3" s="46"/>
      <c r="N3" s="45" t="s">
        <v>6</v>
      </c>
      <c r="O3" s="46" t="s">
        <v>26</v>
      </c>
      <c r="P3" s="46"/>
      <c r="Q3" s="46"/>
      <c r="R3" s="46"/>
      <c r="S3" s="47" t="s">
        <v>6</v>
      </c>
      <c r="T3" s="46" t="s">
        <v>31</v>
      </c>
      <c r="U3" s="46"/>
      <c r="V3" s="46"/>
      <c r="W3" s="46"/>
      <c r="X3" s="47" t="s">
        <v>6</v>
      </c>
      <c r="Y3" s="46" t="s">
        <v>33</v>
      </c>
      <c r="Z3" s="46"/>
      <c r="AA3" s="46"/>
      <c r="AB3" s="46"/>
      <c r="AC3" s="47" t="s">
        <v>6</v>
      </c>
      <c r="AD3" s="51" t="s">
        <v>27</v>
      </c>
      <c r="AE3" s="52"/>
      <c r="AF3" s="52"/>
      <c r="AG3" s="53"/>
      <c r="AH3" s="47" t="s">
        <v>6</v>
      </c>
      <c r="AI3" s="51" t="s">
        <v>28</v>
      </c>
      <c r="AJ3" s="52"/>
      <c r="AK3" s="52"/>
      <c r="AL3" s="53"/>
      <c r="AM3" s="48" t="s">
        <v>6</v>
      </c>
      <c r="AN3" s="51" t="s">
        <v>29</v>
      </c>
      <c r="AO3" s="52"/>
      <c r="AP3" s="52"/>
      <c r="AQ3" s="53"/>
      <c r="AR3" s="48" t="s">
        <v>6</v>
      </c>
      <c r="AS3" s="51" t="s">
        <v>1</v>
      </c>
      <c r="AT3" s="52"/>
      <c r="AU3" s="52"/>
      <c r="AV3" s="53"/>
      <c r="AW3" s="48" t="s">
        <v>6</v>
      </c>
      <c r="AX3" s="51" t="s">
        <v>35</v>
      </c>
      <c r="AY3" s="52"/>
      <c r="AZ3" s="52"/>
      <c r="BA3" s="53"/>
      <c r="BB3" s="48" t="s">
        <v>6</v>
      </c>
      <c r="BC3" s="47" t="s">
        <v>2</v>
      </c>
      <c r="BD3" s="47" t="s">
        <v>3</v>
      </c>
    </row>
    <row r="4" spans="1:56" s="6" customFormat="1" ht="22.5" customHeight="1">
      <c r="A4" s="46"/>
      <c r="B4" s="46"/>
      <c r="C4" s="47"/>
      <c r="D4" s="47"/>
      <c r="E4" s="46" t="s">
        <v>4</v>
      </c>
      <c r="F4" s="46"/>
      <c r="G4" s="46" t="s">
        <v>5</v>
      </c>
      <c r="H4" s="46"/>
      <c r="I4" s="45"/>
      <c r="J4" s="46" t="s">
        <v>4</v>
      </c>
      <c r="K4" s="46"/>
      <c r="L4" s="46" t="s">
        <v>5</v>
      </c>
      <c r="M4" s="46"/>
      <c r="N4" s="45"/>
      <c r="O4" s="46" t="s">
        <v>4</v>
      </c>
      <c r="P4" s="46"/>
      <c r="Q4" s="46" t="s">
        <v>5</v>
      </c>
      <c r="R4" s="46"/>
      <c r="S4" s="47"/>
      <c r="T4" s="46" t="s">
        <v>4</v>
      </c>
      <c r="U4" s="46"/>
      <c r="V4" s="46" t="s">
        <v>5</v>
      </c>
      <c r="W4" s="46"/>
      <c r="X4" s="47"/>
      <c r="Y4" s="46" t="s">
        <v>4</v>
      </c>
      <c r="Z4" s="46"/>
      <c r="AA4" s="46" t="s">
        <v>5</v>
      </c>
      <c r="AB4" s="46"/>
      <c r="AC4" s="47"/>
      <c r="AD4" s="46" t="s">
        <v>4</v>
      </c>
      <c r="AE4" s="46"/>
      <c r="AF4" s="46" t="s">
        <v>5</v>
      </c>
      <c r="AG4" s="46"/>
      <c r="AH4" s="47"/>
      <c r="AI4" s="46" t="s">
        <v>4</v>
      </c>
      <c r="AJ4" s="46"/>
      <c r="AK4" s="46" t="s">
        <v>5</v>
      </c>
      <c r="AL4" s="46"/>
      <c r="AM4" s="49"/>
      <c r="AN4" s="46" t="s">
        <v>4</v>
      </c>
      <c r="AO4" s="46"/>
      <c r="AP4" s="46" t="s">
        <v>5</v>
      </c>
      <c r="AQ4" s="46"/>
      <c r="AR4" s="49"/>
      <c r="AS4" s="46" t="s">
        <v>4</v>
      </c>
      <c r="AT4" s="46"/>
      <c r="AU4" s="46" t="s">
        <v>5</v>
      </c>
      <c r="AV4" s="46"/>
      <c r="AW4" s="49"/>
      <c r="AX4" s="46" t="s">
        <v>4</v>
      </c>
      <c r="AY4" s="46"/>
      <c r="AZ4" s="46" t="s">
        <v>5</v>
      </c>
      <c r="BA4" s="46"/>
      <c r="BB4" s="49"/>
      <c r="BC4" s="47"/>
      <c r="BD4" s="47"/>
    </row>
    <row r="5" spans="1:56" s="6" customFormat="1" ht="88.5" customHeight="1">
      <c r="A5" s="46"/>
      <c r="B5" s="46"/>
      <c r="C5" s="47"/>
      <c r="D5" s="48"/>
      <c r="E5" s="5" t="s">
        <v>34</v>
      </c>
      <c r="F5" s="5" t="s">
        <v>7</v>
      </c>
      <c r="G5" s="5" t="s">
        <v>34</v>
      </c>
      <c r="H5" s="5" t="s">
        <v>7</v>
      </c>
      <c r="I5" s="45"/>
      <c r="J5" s="5" t="s">
        <v>34</v>
      </c>
      <c r="K5" s="5" t="s">
        <v>7</v>
      </c>
      <c r="L5" s="5" t="s">
        <v>34</v>
      </c>
      <c r="M5" s="5" t="s">
        <v>7</v>
      </c>
      <c r="N5" s="45"/>
      <c r="O5" s="5" t="s">
        <v>34</v>
      </c>
      <c r="P5" s="5" t="s">
        <v>7</v>
      </c>
      <c r="Q5" s="5" t="s">
        <v>34</v>
      </c>
      <c r="R5" s="5" t="s">
        <v>7</v>
      </c>
      <c r="S5" s="47"/>
      <c r="T5" s="5" t="s">
        <v>34</v>
      </c>
      <c r="U5" s="5" t="s">
        <v>32</v>
      </c>
      <c r="V5" s="5" t="s">
        <v>34</v>
      </c>
      <c r="W5" s="5" t="s">
        <v>32</v>
      </c>
      <c r="X5" s="47"/>
      <c r="Y5" s="5" t="s">
        <v>34</v>
      </c>
      <c r="Z5" s="5" t="s">
        <v>7</v>
      </c>
      <c r="AA5" s="5" t="s">
        <v>34</v>
      </c>
      <c r="AB5" s="5" t="s">
        <v>7</v>
      </c>
      <c r="AC5" s="47"/>
      <c r="AD5" s="5" t="s">
        <v>34</v>
      </c>
      <c r="AE5" s="5" t="s">
        <v>7</v>
      </c>
      <c r="AF5" s="5" t="s">
        <v>34</v>
      </c>
      <c r="AG5" s="5" t="s">
        <v>7</v>
      </c>
      <c r="AH5" s="47"/>
      <c r="AI5" s="5" t="s">
        <v>34</v>
      </c>
      <c r="AJ5" s="5" t="s">
        <v>15</v>
      </c>
      <c r="AK5" s="5" t="s">
        <v>34</v>
      </c>
      <c r="AL5" s="5" t="s">
        <v>15</v>
      </c>
      <c r="AM5" s="50"/>
      <c r="AN5" s="5" t="s">
        <v>34</v>
      </c>
      <c r="AO5" s="5" t="s">
        <v>16</v>
      </c>
      <c r="AP5" s="5" t="s">
        <v>34</v>
      </c>
      <c r="AQ5" s="5" t="s">
        <v>16</v>
      </c>
      <c r="AR5" s="50"/>
      <c r="AS5" s="5" t="s">
        <v>34</v>
      </c>
      <c r="AT5" s="5" t="s">
        <v>7</v>
      </c>
      <c r="AU5" s="5" t="s">
        <v>34</v>
      </c>
      <c r="AV5" s="5" t="s">
        <v>7</v>
      </c>
      <c r="AW5" s="50"/>
      <c r="AX5" s="5" t="s">
        <v>34</v>
      </c>
      <c r="AY5" s="5" t="s">
        <v>7</v>
      </c>
      <c r="AZ5" s="5" t="s">
        <v>34</v>
      </c>
      <c r="BA5" s="5" t="s">
        <v>7</v>
      </c>
      <c r="BB5" s="50"/>
      <c r="BC5" s="47"/>
      <c r="BD5" s="47"/>
    </row>
    <row r="6" spans="1:56" s="11" customFormat="1" ht="15.75" customHeight="1">
      <c r="A6" s="20">
        <v>1</v>
      </c>
      <c r="B6" s="7" t="s">
        <v>17</v>
      </c>
      <c r="C6" s="8">
        <v>8</v>
      </c>
      <c r="D6" s="26">
        <v>5922.8</v>
      </c>
      <c r="E6" s="32"/>
      <c r="F6" s="33"/>
      <c r="G6" s="32"/>
      <c r="H6" s="33"/>
      <c r="I6" s="21"/>
      <c r="J6" s="34">
        <v>4.5</v>
      </c>
      <c r="K6" s="33">
        <v>3</v>
      </c>
      <c r="L6" s="34">
        <v>4.5</v>
      </c>
      <c r="M6" s="33">
        <v>3</v>
      </c>
      <c r="N6" s="21">
        <f>J6-0.15*L6</f>
        <v>3.825</v>
      </c>
      <c r="O6" s="35"/>
      <c r="P6" s="33"/>
      <c r="Q6" s="33"/>
      <c r="R6" s="33"/>
      <c r="S6" s="10"/>
      <c r="T6" s="34">
        <v>10.5</v>
      </c>
      <c r="U6" s="34">
        <v>10.5</v>
      </c>
      <c r="V6" s="34">
        <v>10.5</v>
      </c>
      <c r="W6" s="34">
        <v>10.5</v>
      </c>
      <c r="X6" s="9">
        <f>T6-0.15*V6</f>
        <v>8.925</v>
      </c>
      <c r="Y6" s="34">
        <v>120</v>
      </c>
      <c r="Z6" s="33">
        <v>16</v>
      </c>
      <c r="AA6" s="34">
        <v>120</v>
      </c>
      <c r="AB6" s="33">
        <v>16</v>
      </c>
      <c r="AC6" s="22">
        <f>Y6-0.15*AA6</f>
        <v>102</v>
      </c>
      <c r="AD6" s="34">
        <f>AE6*0.4</f>
        <v>6</v>
      </c>
      <c r="AE6" s="33">
        <v>15</v>
      </c>
      <c r="AF6" s="34">
        <f>AG6*0.4</f>
        <v>6</v>
      </c>
      <c r="AG6" s="33">
        <v>15</v>
      </c>
      <c r="AH6" s="21">
        <f>AD6-0.15*AF6</f>
        <v>5.1</v>
      </c>
      <c r="AI6" s="36"/>
      <c r="AJ6" s="37"/>
      <c r="AK6" s="36"/>
      <c r="AL6" s="37"/>
      <c r="AM6" s="10"/>
      <c r="AN6" s="31">
        <v>1</v>
      </c>
      <c r="AO6" s="9">
        <v>5</v>
      </c>
      <c r="AP6" s="31">
        <v>1</v>
      </c>
      <c r="AQ6" s="9">
        <v>5</v>
      </c>
      <c r="AR6" s="23">
        <f>AN6-0.15*AP6</f>
        <v>0.85</v>
      </c>
      <c r="AS6" s="31">
        <f>AT6*0.17</f>
        <v>1.02</v>
      </c>
      <c r="AT6" s="9">
        <v>6</v>
      </c>
      <c r="AU6" s="31">
        <f>AV6*0.17</f>
        <v>1.02</v>
      </c>
      <c r="AV6" s="9">
        <v>6</v>
      </c>
      <c r="AW6" s="10">
        <f>AS6-0.15*AU6</f>
        <v>0.867</v>
      </c>
      <c r="AX6" s="10"/>
      <c r="AY6" s="10"/>
      <c r="AZ6" s="10"/>
      <c r="BA6" s="10"/>
      <c r="BB6" s="10"/>
      <c r="BC6" s="23">
        <f>SUM(AW6,AR6,AM6,AH6,AC6,X6,S6,N6,I6)</f>
        <v>121.56700000000001</v>
      </c>
      <c r="BD6" s="23">
        <f>SUM(AS6,AN6,AI6,AD6,Y6,T6,O6,J6,E6)</f>
        <v>143.02</v>
      </c>
    </row>
    <row r="7" spans="1:56" s="11" customFormat="1" ht="15.75" customHeight="1">
      <c r="A7" s="20">
        <v>2</v>
      </c>
      <c r="B7" s="7" t="s">
        <v>17</v>
      </c>
      <c r="C7" s="8">
        <v>10</v>
      </c>
      <c r="D7" s="26">
        <v>5949</v>
      </c>
      <c r="E7" s="32"/>
      <c r="F7" s="33"/>
      <c r="G7" s="32"/>
      <c r="H7" s="33"/>
      <c r="I7" s="21"/>
      <c r="J7" s="34">
        <v>4.5</v>
      </c>
      <c r="K7" s="33">
        <v>3</v>
      </c>
      <c r="L7" s="34">
        <v>4.5</v>
      </c>
      <c r="M7" s="33">
        <v>3</v>
      </c>
      <c r="N7" s="21">
        <f aca="true" t="shared" si="0" ref="N7:N25">J7-0.15*L7</f>
        <v>3.825</v>
      </c>
      <c r="O7" s="35"/>
      <c r="P7" s="33"/>
      <c r="Q7" s="33"/>
      <c r="R7" s="33"/>
      <c r="S7" s="10"/>
      <c r="T7" s="34">
        <v>87.5</v>
      </c>
      <c r="U7" s="34">
        <v>87.5</v>
      </c>
      <c r="V7" s="34">
        <v>87.5</v>
      </c>
      <c r="W7" s="34">
        <v>87.5</v>
      </c>
      <c r="X7" s="9">
        <f aca="true" t="shared" si="1" ref="X7:X25">T7-0.15*V7</f>
        <v>74.375</v>
      </c>
      <c r="Y7" s="34"/>
      <c r="Z7" s="33"/>
      <c r="AA7" s="34"/>
      <c r="AB7" s="33"/>
      <c r="AC7" s="22"/>
      <c r="AD7" s="34">
        <f aca="true" t="shared" si="2" ref="AD7:AF25">AE7*0.4</f>
        <v>6</v>
      </c>
      <c r="AE7" s="33">
        <v>15</v>
      </c>
      <c r="AF7" s="34">
        <f t="shared" si="2"/>
        <v>6</v>
      </c>
      <c r="AG7" s="33">
        <v>15</v>
      </c>
      <c r="AH7" s="21">
        <f aca="true" t="shared" si="3" ref="AH7:AH25">AD7-0.15*AF7</f>
        <v>5.1</v>
      </c>
      <c r="AI7" s="32"/>
      <c r="AJ7" s="37"/>
      <c r="AK7" s="32"/>
      <c r="AL7" s="37"/>
      <c r="AM7" s="24"/>
      <c r="AN7" s="31">
        <v>1</v>
      </c>
      <c r="AO7" s="9">
        <v>5</v>
      </c>
      <c r="AP7" s="31">
        <v>1</v>
      </c>
      <c r="AQ7" s="9">
        <v>5</v>
      </c>
      <c r="AR7" s="23">
        <f aca="true" t="shared" si="4" ref="AR7:AR17">AN7-0.15*AP7</f>
        <v>0.85</v>
      </c>
      <c r="AS7" s="31">
        <f aca="true" t="shared" si="5" ref="AS7:AU25">AT7*0.17</f>
        <v>1.02</v>
      </c>
      <c r="AT7" s="9">
        <v>6</v>
      </c>
      <c r="AU7" s="31">
        <f t="shared" si="5"/>
        <v>1.02</v>
      </c>
      <c r="AV7" s="9">
        <v>6</v>
      </c>
      <c r="AW7" s="10">
        <f>AS7-0.15*AU7</f>
        <v>0.867</v>
      </c>
      <c r="AX7" s="10"/>
      <c r="AY7" s="10"/>
      <c r="AZ7" s="10"/>
      <c r="BA7" s="10"/>
      <c r="BB7" s="10"/>
      <c r="BC7" s="23">
        <f>SUM(AW7,AR7,AM7,AH7,AC7,X7,S7,N7,I7)</f>
        <v>85.01700000000001</v>
      </c>
      <c r="BD7" s="23">
        <f aca="true" t="shared" si="6" ref="BD7:BD25">SUM(AS7,AN7,AI7,AD7,Y7,T7,O7,J7,E7)</f>
        <v>100.02</v>
      </c>
    </row>
    <row r="8" spans="1:56" s="11" customFormat="1" ht="15.75" customHeight="1">
      <c r="A8" s="25">
        <v>3</v>
      </c>
      <c r="B8" s="12" t="s">
        <v>17</v>
      </c>
      <c r="C8" s="13">
        <v>12</v>
      </c>
      <c r="D8" s="27">
        <v>5810</v>
      </c>
      <c r="E8" s="32"/>
      <c r="F8" s="33"/>
      <c r="G8" s="32"/>
      <c r="H8" s="33"/>
      <c r="I8" s="21"/>
      <c r="J8" s="34">
        <v>4.5</v>
      </c>
      <c r="K8" s="33">
        <v>3</v>
      </c>
      <c r="L8" s="34">
        <v>4.5</v>
      </c>
      <c r="M8" s="33">
        <v>3</v>
      </c>
      <c r="N8" s="21">
        <f t="shared" si="0"/>
        <v>3.825</v>
      </c>
      <c r="O8" s="34">
        <v>24</v>
      </c>
      <c r="P8" s="33">
        <v>2</v>
      </c>
      <c r="Q8" s="33"/>
      <c r="R8" s="33"/>
      <c r="S8" s="10"/>
      <c r="T8" s="34"/>
      <c r="U8" s="34"/>
      <c r="V8" s="34"/>
      <c r="W8" s="34"/>
      <c r="X8" s="9"/>
      <c r="Y8" s="34">
        <v>120</v>
      </c>
      <c r="Z8" s="33">
        <v>16</v>
      </c>
      <c r="AA8" s="34">
        <v>120</v>
      </c>
      <c r="AB8" s="33">
        <v>16</v>
      </c>
      <c r="AC8" s="22">
        <f>Y8-0.15*AA8</f>
        <v>102</v>
      </c>
      <c r="AD8" s="34">
        <f t="shared" si="2"/>
        <v>6</v>
      </c>
      <c r="AE8" s="33">
        <v>15</v>
      </c>
      <c r="AF8" s="34">
        <f t="shared" si="2"/>
        <v>6</v>
      </c>
      <c r="AG8" s="33">
        <v>15</v>
      </c>
      <c r="AH8" s="21">
        <f t="shared" si="3"/>
        <v>5.1</v>
      </c>
      <c r="AI8" s="36"/>
      <c r="AJ8" s="37"/>
      <c r="AK8" s="36"/>
      <c r="AL8" s="37"/>
      <c r="AM8" s="24"/>
      <c r="AN8" s="31">
        <v>1</v>
      </c>
      <c r="AO8" s="9">
        <v>5</v>
      </c>
      <c r="AP8" s="31">
        <v>1</v>
      </c>
      <c r="AQ8" s="9">
        <v>5</v>
      </c>
      <c r="AR8" s="23">
        <f t="shared" si="4"/>
        <v>0.85</v>
      </c>
      <c r="AS8" s="31">
        <f t="shared" si="5"/>
        <v>1.02</v>
      </c>
      <c r="AT8" s="9">
        <v>6</v>
      </c>
      <c r="AU8" s="31">
        <f t="shared" si="5"/>
        <v>1.02</v>
      </c>
      <c r="AV8" s="9">
        <v>6</v>
      </c>
      <c r="AW8" s="10">
        <f>AS8-0.15*AU8</f>
        <v>0.867</v>
      </c>
      <c r="AX8" s="10"/>
      <c r="AY8" s="10"/>
      <c r="AZ8" s="10"/>
      <c r="BA8" s="10"/>
      <c r="BB8" s="10"/>
      <c r="BC8" s="23">
        <f>SUM(AW8,AR8,AM8,AH8,AC8,X8,S8,N8,I8)</f>
        <v>112.64200000000001</v>
      </c>
      <c r="BD8" s="23">
        <f t="shared" si="6"/>
        <v>156.52</v>
      </c>
    </row>
    <row r="9" spans="1:56" s="11" customFormat="1" ht="15.75" customHeight="1">
      <c r="A9" s="20">
        <v>4</v>
      </c>
      <c r="B9" s="7" t="s">
        <v>17</v>
      </c>
      <c r="C9" s="14" t="s">
        <v>9</v>
      </c>
      <c r="D9" s="26">
        <v>5902</v>
      </c>
      <c r="E9" s="32"/>
      <c r="F9" s="33"/>
      <c r="G9" s="32"/>
      <c r="H9" s="33"/>
      <c r="I9" s="21"/>
      <c r="J9" s="34">
        <v>4.5</v>
      </c>
      <c r="K9" s="33">
        <v>3</v>
      </c>
      <c r="L9" s="34">
        <v>4.5</v>
      </c>
      <c r="M9" s="33">
        <v>3</v>
      </c>
      <c r="N9" s="21">
        <f t="shared" si="0"/>
        <v>3.825</v>
      </c>
      <c r="O9" s="35"/>
      <c r="P9" s="33"/>
      <c r="Q9" s="33"/>
      <c r="R9" s="33"/>
      <c r="S9" s="10"/>
      <c r="T9" s="34">
        <v>53</v>
      </c>
      <c r="U9" s="34">
        <v>53</v>
      </c>
      <c r="V9" s="34">
        <v>53</v>
      </c>
      <c r="W9" s="34">
        <v>53</v>
      </c>
      <c r="X9" s="9">
        <f t="shared" si="1"/>
        <v>45.05</v>
      </c>
      <c r="Y9" s="34"/>
      <c r="Z9" s="32"/>
      <c r="AA9" s="34"/>
      <c r="AB9" s="32"/>
      <c r="AC9" s="22"/>
      <c r="AD9" s="34">
        <f t="shared" si="2"/>
        <v>6</v>
      </c>
      <c r="AE9" s="33">
        <v>15</v>
      </c>
      <c r="AF9" s="34">
        <f t="shared" si="2"/>
        <v>6</v>
      </c>
      <c r="AG9" s="33">
        <v>15</v>
      </c>
      <c r="AH9" s="21">
        <f t="shared" si="3"/>
        <v>5.1</v>
      </c>
      <c r="AI9" s="36"/>
      <c r="AJ9" s="37"/>
      <c r="AK9" s="36"/>
      <c r="AL9" s="37"/>
      <c r="AM9" s="24"/>
      <c r="AN9" s="31">
        <v>1</v>
      </c>
      <c r="AO9" s="9">
        <v>5</v>
      </c>
      <c r="AP9" s="31">
        <v>1</v>
      </c>
      <c r="AQ9" s="9">
        <v>5</v>
      </c>
      <c r="AR9" s="23">
        <f t="shared" si="4"/>
        <v>0.85</v>
      </c>
      <c r="AS9" s="31">
        <f t="shared" si="5"/>
        <v>1.02</v>
      </c>
      <c r="AT9" s="9">
        <v>6</v>
      </c>
      <c r="AU9" s="31">
        <f t="shared" si="5"/>
        <v>1.02</v>
      </c>
      <c r="AV9" s="9">
        <v>6</v>
      </c>
      <c r="AW9" s="10">
        <f>AS9-0.15*AU9</f>
        <v>0.867</v>
      </c>
      <c r="AX9" s="10"/>
      <c r="AY9" s="10"/>
      <c r="AZ9" s="10"/>
      <c r="BA9" s="10"/>
      <c r="BB9" s="10"/>
      <c r="BC9" s="23">
        <f>SUM(AW9,AR9,AM9,AH9,AC9,X9,S9,N9,I9)</f>
        <v>55.692</v>
      </c>
      <c r="BD9" s="23">
        <f t="shared" si="6"/>
        <v>65.52</v>
      </c>
    </row>
    <row r="10" spans="1:56" s="11" customFormat="1" ht="15.75" customHeight="1">
      <c r="A10" s="20">
        <v>5</v>
      </c>
      <c r="B10" s="7" t="s">
        <v>17</v>
      </c>
      <c r="C10" s="8" t="s">
        <v>18</v>
      </c>
      <c r="D10" s="26">
        <v>3412.3</v>
      </c>
      <c r="E10" s="32">
        <v>60</v>
      </c>
      <c r="F10" s="33">
        <v>2</v>
      </c>
      <c r="G10" s="32">
        <v>60</v>
      </c>
      <c r="H10" s="33">
        <v>2</v>
      </c>
      <c r="I10" s="21">
        <f>E10-0.15*G10</f>
        <v>51</v>
      </c>
      <c r="J10" s="34">
        <v>53</v>
      </c>
      <c r="K10" s="33">
        <v>40</v>
      </c>
      <c r="L10" s="34">
        <v>53</v>
      </c>
      <c r="M10" s="33">
        <v>40</v>
      </c>
      <c r="N10" s="21">
        <f t="shared" si="0"/>
        <v>45.05</v>
      </c>
      <c r="O10" s="35"/>
      <c r="P10" s="33"/>
      <c r="Q10" s="33"/>
      <c r="R10" s="33"/>
      <c r="S10" s="10"/>
      <c r="T10" s="34">
        <v>51</v>
      </c>
      <c r="U10" s="34">
        <v>51</v>
      </c>
      <c r="V10" s="34">
        <v>51</v>
      </c>
      <c r="W10" s="34">
        <v>51</v>
      </c>
      <c r="X10" s="9">
        <f t="shared" si="1"/>
        <v>43.35</v>
      </c>
      <c r="Y10" s="34"/>
      <c r="Z10" s="32"/>
      <c r="AA10" s="34"/>
      <c r="AB10" s="32"/>
      <c r="AC10" s="22"/>
      <c r="AD10" s="34">
        <f t="shared" si="2"/>
        <v>4</v>
      </c>
      <c r="AE10" s="33">
        <v>10</v>
      </c>
      <c r="AF10" s="34">
        <f t="shared" si="2"/>
        <v>4</v>
      </c>
      <c r="AG10" s="33">
        <v>10</v>
      </c>
      <c r="AH10" s="21">
        <f t="shared" si="3"/>
        <v>3.4</v>
      </c>
      <c r="AI10" s="34">
        <v>72.05</v>
      </c>
      <c r="AJ10" s="37">
        <v>65.5</v>
      </c>
      <c r="AK10" s="34">
        <v>103.95</v>
      </c>
      <c r="AL10" s="37">
        <v>94.5</v>
      </c>
      <c r="AM10" s="24">
        <f>AI10-0.15*AK10</f>
        <v>56.457499999999996</v>
      </c>
      <c r="AN10" s="31"/>
      <c r="AO10" s="9"/>
      <c r="AP10" s="31"/>
      <c r="AQ10" s="9"/>
      <c r="AR10" s="23"/>
      <c r="AS10" s="31">
        <f t="shared" si="5"/>
        <v>1.7000000000000002</v>
      </c>
      <c r="AT10" s="9">
        <v>10</v>
      </c>
      <c r="AU10" s="31">
        <f t="shared" si="5"/>
        <v>1.7000000000000002</v>
      </c>
      <c r="AV10" s="9">
        <v>10</v>
      </c>
      <c r="AW10" s="10">
        <f>AS10-0.15*AU10</f>
        <v>1.4450000000000003</v>
      </c>
      <c r="AX10" s="10"/>
      <c r="AY10" s="10"/>
      <c r="AZ10" s="10"/>
      <c r="BA10" s="10"/>
      <c r="BB10" s="10"/>
      <c r="BC10" s="23">
        <f>SUM(AW10,AR10,AM10,AH10,AC10,X10,S10,N10,I10)</f>
        <v>200.7025</v>
      </c>
      <c r="BD10" s="23">
        <f t="shared" si="6"/>
        <v>241.75</v>
      </c>
    </row>
    <row r="11" spans="1:56" s="11" customFormat="1" ht="15.75" customHeight="1">
      <c r="A11" s="20">
        <v>6</v>
      </c>
      <c r="B11" s="7" t="s">
        <v>17</v>
      </c>
      <c r="C11" s="8" t="s">
        <v>19</v>
      </c>
      <c r="D11" s="26">
        <v>1467.6</v>
      </c>
      <c r="E11" s="32">
        <v>60</v>
      </c>
      <c r="F11" s="33">
        <v>2</v>
      </c>
      <c r="G11" s="32">
        <v>60</v>
      </c>
      <c r="H11" s="33">
        <v>2</v>
      </c>
      <c r="I11" s="21">
        <f aca="true" t="shared" si="7" ref="I11:I21">E11-0.15*G11</f>
        <v>51</v>
      </c>
      <c r="J11" s="34">
        <v>3</v>
      </c>
      <c r="K11" s="33">
        <v>2</v>
      </c>
      <c r="L11" s="34">
        <v>3</v>
      </c>
      <c r="M11" s="33">
        <v>2</v>
      </c>
      <c r="N11" s="21">
        <f t="shared" si="0"/>
        <v>2.55</v>
      </c>
      <c r="O11" s="35"/>
      <c r="P11" s="33"/>
      <c r="Q11" s="33"/>
      <c r="R11" s="33"/>
      <c r="S11" s="10"/>
      <c r="T11" s="34">
        <v>7.5</v>
      </c>
      <c r="U11" s="34">
        <v>7.5</v>
      </c>
      <c r="V11" s="34">
        <v>7.5</v>
      </c>
      <c r="W11" s="34">
        <v>7.5</v>
      </c>
      <c r="X11" s="9">
        <f t="shared" si="1"/>
        <v>6.375</v>
      </c>
      <c r="Y11" s="34"/>
      <c r="Z11" s="33"/>
      <c r="AA11" s="34"/>
      <c r="AB11" s="33"/>
      <c r="AC11" s="22"/>
      <c r="AD11" s="34">
        <f t="shared" si="2"/>
        <v>4</v>
      </c>
      <c r="AE11" s="33">
        <v>10</v>
      </c>
      <c r="AF11" s="34">
        <f t="shared" si="2"/>
        <v>4</v>
      </c>
      <c r="AG11" s="33">
        <v>10</v>
      </c>
      <c r="AH11" s="21">
        <f t="shared" si="3"/>
        <v>3.4</v>
      </c>
      <c r="AI11" s="34">
        <v>20.9</v>
      </c>
      <c r="AJ11" s="37">
        <v>19</v>
      </c>
      <c r="AK11" s="34">
        <v>20.9</v>
      </c>
      <c r="AL11" s="37">
        <v>19</v>
      </c>
      <c r="AM11" s="24">
        <f>AK11</f>
        <v>20.9</v>
      </c>
      <c r="AN11" s="31"/>
      <c r="AO11" s="9"/>
      <c r="AP11" s="31"/>
      <c r="AQ11" s="9"/>
      <c r="AR11" s="23"/>
      <c r="AS11" s="31">
        <f t="shared" si="5"/>
        <v>0.68</v>
      </c>
      <c r="AT11" s="9">
        <v>4</v>
      </c>
      <c r="AU11" s="31">
        <f t="shared" si="5"/>
        <v>0.68</v>
      </c>
      <c r="AV11" s="9">
        <v>4</v>
      </c>
      <c r="AW11" s="10">
        <f>AS11-0.15*AU11</f>
        <v>0.5780000000000001</v>
      </c>
      <c r="AX11" s="10"/>
      <c r="AY11" s="10"/>
      <c r="AZ11" s="10"/>
      <c r="BA11" s="10"/>
      <c r="BB11" s="10"/>
      <c r="BC11" s="23">
        <f>SUM(AW11,AR11,AM11,AH11,AC11,X11,S11,N11,I11)</f>
        <v>84.803</v>
      </c>
      <c r="BD11" s="23">
        <f t="shared" si="6"/>
        <v>96.08</v>
      </c>
    </row>
    <row r="12" spans="1:56" s="11" customFormat="1" ht="15.75" customHeight="1">
      <c r="A12" s="20">
        <v>7</v>
      </c>
      <c r="B12" s="7" t="s">
        <v>17</v>
      </c>
      <c r="C12" s="8" t="s">
        <v>20</v>
      </c>
      <c r="D12" s="26">
        <v>3666.4</v>
      </c>
      <c r="E12" s="32">
        <v>60</v>
      </c>
      <c r="F12" s="33">
        <v>2</v>
      </c>
      <c r="G12" s="32">
        <v>60</v>
      </c>
      <c r="H12" s="33">
        <v>2</v>
      </c>
      <c r="I12" s="21">
        <f t="shared" si="7"/>
        <v>51</v>
      </c>
      <c r="J12" s="34">
        <v>7.5</v>
      </c>
      <c r="K12" s="33">
        <v>5</v>
      </c>
      <c r="L12" s="34">
        <v>7.5</v>
      </c>
      <c r="M12" s="33">
        <v>5</v>
      </c>
      <c r="N12" s="21">
        <f t="shared" si="0"/>
        <v>6.375</v>
      </c>
      <c r="O12" s="34">
        <v>24</v>
      </c>
      <c r="P12" s="33">
        <v>2</v>
      </c>
      <c r="Q12" s="33"/>
      <c r="R12" s="33"/>
      <c r="S12" s="10"/>
      <c r="T12" s="34">
        <v>2</v>
      </c>
      <c r="U12" s="34">
        <v>2</v>
      </c>
      <c r="V12" s="34">
        <v>2</v>
      </c>
      <c r="W12" s="34">
        <v>2</v>
      </c>
      <c r="X12" s="9">
        <f t="shared" si="1"/>
        <v>1.7</v>
      </c>
      <c r="Y12" s="34"/>
      <c r="Z12" s="32"/>
      <c r="AA12" s="34"/>
      <c r="AB12" s="32"/>
      <c r="AC12" s="22"/>
      <c r="AD12" s="34">
        <f t="shared" si="2"/>
        <v>4</v>
      </c>
      <c r="AE12" s="33">
        <v>10</v>
      </c>
      <c r="AF12" s="34">
        <f t="shared" si="2"/>
        <v>4</v>
      </c>
      <c r="AG12" s="33">
        <v>10</v>
      </c>
      <c r="AH12" s="21">
        <f t="shared" si="3"/>
        <v>3.4</v>
      </c>
      <c r="AI12" s="34">
        <v>17.05</v>
      </c>
      <c r="AJ12" s="37">
        <v>15.5</v>
      </c>
      <c r="AK12" s="34">
        <v>36.85</v>
      </c>
      <c r="AL12" s="37">
        <v>33.5</v>
      </c>
      <c r="AM12" s="24">
        <f>AI12-0.15*AK12</f>
        <v>11.5225</v>
      </c>
      <c r="AN12" s="31"/>
      <c r="AO12" s="9"/>
      <c r="AP12" s="31"/>
      <c r="AQ12" s="9"/>
      <c r="AR12" s="23"/>
      <c r="AS12" s="31">
        <f t="shared" si="5"/>
        <v>1.7000000000000002</v>
      </c>
      <c r="AT12" s="9">
        <v>10</v>
      </c>
      <c r="AU12" s="31">
        <f t="shared" si="5"/>
        <v>1.7000000000000002</v>
      </c>
      <c r="AV12" s="9">
        <v>10</v>
      </c>
      <c r="AW12" s="10">
        <f>AS12-0.15*AU12</f>
        <v>1.4450000000000003</v>
      </c>
      <c r="AX12" s="10"/>
      <c r="AY12" s="10"/>
      <c r="AZ12" s="10"/>
      <c r="BA12" s="10"/>
      <c r="BB12" s="10"/>
      <c r="BC12" s="23">
        <f>SUM(AW12,AR12,AM12,AH12,AC12,X12,S12,N12,I12)</f>
        <v>75.4425</v>
      </c>
      <c r="BD12" s="23">
        <f t="shared" si="6"/>
        <v>116.25</v>
      </c>
    </row>
    <row r="13" spans="1:56" s="11" customFormat="1" ht="15.75" customHeight="1">
      <c r="A13" s="20">
        <v>6</v>
      </c>
      <c r="B13" s="7" t="s">
        <v>8</v>
      </c>
      <c r="C13" s="8">
        <v>1</v>
      </c>
      <c r="D13" s="26">
        <v>4011.3</v>
      </c>
      <c r="E13" s="32"/>
      <c r="F13" s="33"/>
      <c r="G13" s="32"/>
      <c r="H13" s="33"/>
      <c r="I13" s="21"/>
      <c r="J13" s="34">
        <v>3</v>
      </c>
      <c r="K13" s="33">
        <v>2</v>
      </c>
      <c r="L13" s="34">
        <v>3</v>
      </c>
      <c r="M13" s="33">
        <v>2</v>
      </c>
      <c r="N13" s="21">
        <f t="shared" si="0"/>
        <v>2.55</v>
      </c>
      <c r="O13" s="35"/>
      <c r="P13" s="33"/>
      <c r="Q13" s="33"/>
      <c r="R13" s="33"/>
      <c r="S13" s="10"/>
      <c r="T13" s="34"/>
      <c r="U13" s="34"/>
      <c r="V13" s="34"/>
      <c r="W13" s="34"/>
      <c r="X13" s="9"/>
      <c r="Y13" s="34">
        <v>120</v>
      </c>
      <c r="Z13" s="33">
        <v>16</v>
      </c>
      <c r="AA13" s="34">
        <v>120</v>
      </c>
      <c r="AB13" s="33">
        <v>16</v>
      </c>
      <c r="AC13" s="22">
        <f>Y13-0.15*AA13</f>
        <v>102</v>
      </c>
      <c r="AD13" s="34">
        <f t="shared" si="2"/>
        <v>6</v>
      </c>
      <c r="AE13" s="33">
        <v>15</v>
      </c>
      <c r="AF13" s="34">
        <f t="shared" si="2"/>
        <v>6</v>
      </c>
      <c r="AG13" s="33">
        <v>15</v>
      </c>
      <c r="AH13" s="21">
        <f t="shared" si="3"/>
        <v>5.1</v>
      </c>
      <c r="AI13" s="36"/>
      <c r="AJ13" s="37"/>
      <c r="AK13" s="36"/>
      <c r="AL13" s="37"/>
      <c r="AM13" s="24"/>
      <c r="AN13" s="31">
        <v>0.94</v>
      </c>
      <c r="AO13" s="9">
        <v>4.7</v>
      </c>
      <c r="AP13" s="31">
        <v>0.94</v>
      </c>
      <c r="AQ13" s="9">
        <v>4.7</v>
      </c>
      <c r="AR13" s="23">
        <f t="shared" si="4"/>
        <v>0.7989999999999999</v>
      </c>
      <c r="AS13" s="31">
        <f t="shared" si="5"/>
        <v>0.68</v>
      </c>
      <c r="AT13" s="9">
        <v>4</v>
      </c>
      <c r="AU13" s="31">
        <f t="shared" si="5"/>
        <v>0.68</v>
      </c>
      <c r="AV13" s="9">
        <v>4</v>
      </c>
      <c r="AW13" s="10">
        <f>AS13-0.15*AU13</f>
        <v>0.5780000000000001</v>
      </c>
      <c r="AX13" s="10"/>
      <c r="AY13" s="10"/>
      <c r="AZ13" s="10"/>
      <c r="BA13" s="10"/>
      <c r="BB13" s="10"/>
      <c r="BC13" s="23">
        <f>SUM(AW13,AR13,AM13,AH13,AC13,X13,S13,N13,I13)</f>
        <v>111.027</v>
      </c>
      <c r="BD13" s="23">
        <f t="shared" si="6"/>
        <v>130.62</v>
      </c>
    </row>
    <row r="14" spans="1:56" s="11" customFormat="1" ht="15.75" customHeight="1">
      <c r="A14" s="20">
        <v>9</v>
      </c>
      <c r="B14" s="7" t="s">
        <v>8</v>
      </c>
      <c r="C14" s="8">
        <v>3</v>
      </c>
      <c r="D14" s="26">
        <v>2441.6</v>
      </c>
      <c r="E14" s="32">
        <v>60</v>
      </c>
      <c r="F14" s="33">
        <v>2</v>
      </c>
      <c r="G14" s="32">
        <v>60</v>
      </c>
      <c r="H14" s="33">
        <v>2</v>
      </c>
      <c r="I14" s="21">
        <f t="shared" si="7"/>
        <v>51</v>
      </c>
      <c r="J14" s="34">
        <v>1.5</v>
      </c>
      <c r="K14" s="33">
        <v>1</v>
      </c>
      <c r="L14" s="34">
        <v>1.5</v>
      </c>
      <c r="M14" s="33">
        <v>1</v>
      </c>
      <c r="N14" s="21">
        <f t="shared" si="0"/>
        <v>1.275</v>
      </c>
      <c r="O14" s="35"/>
      <c r="P14" s="33"/>
      <c r="Q14" s="33"/>
      <c r="R14" s="33"/>
      <c r="S14" s="10"/>
      <c r="T14" s="34"/>
      <c r="U14" s="34"/>
      <c r="V14" s="34"/>
      <c r="W14" s="34"/>
      <c r="X14" s="9"/>
      <c r="Y14" s="33"/>
      <c r="Z14" s="33"/>
      <c r="AA14" s="33"/>
      <c r="AB14" s="33"/>
      <c r="AC14" s="22"/>
      <c r="AD14" s="34">
        <f t="shared" si="2"/>
        <v>4</v>
      </c>
      <c r="AE14" s="33">
        <v>10</v>
      </c>
      <c r="AF14" s="34">
        <f t="shared" si="2"/>
        <v>4</v>
      </c>
      <c r="AG14" s="33">
        <v>10</v>
      </c>
      <c r="AH14" s="21">
        <f t="shared" si="3"/>
        <v>3.4</v>
      </c>
      <c r="AI14" s="36"/>
      <c r="AJ14" s="37"/>
      <c r="AK14" s="36"/>
      <c r="AL14" s="37"/>
      <c r="AM14" s="24"/>
      <c r="AN14" s="31"/>
      <c r="AO14" s="9"/>
      <c r="AP14" s="31"/>
      <c r="AQ14" s="9"/>
      <c r="AR14" s="23"/>
      <c r="AS14" s="31">
        <f t="shared" si="5"/>
        <v>0.68</v>
      </c>
      <c r="AT14" s="9">
        <v>4</v>
      </c>
      <c r="AU14" s="31">
        <f t="shared" si="5"/>
        <v>0.68</v>
      </c>
      <c r="AV14" s="9">
        <v>4</v>
      </c>
      <c r="AW14" s="10">
        <f>AS14-0.15*AU14</f>
        <v>0.5780000000000001</v>
      </c>
      <c r="AX14" s="10"/>
      <c r="AY14" s="10"/>
      <c r="AZ14" s="10"/>
      <c r="BA14" s="10"/>
      <c r="BB14" s="10"/>
      <c r="BC14" s="23">
        <f>SUM(AW14,AR14,AM14,AH14,AC14,X14,S14,N14,I14)</f>
        <v>56.253</v>
      </c>
      <c r="BD14" s="23">
        <f t="shared" si="6"/>
        <v>66.18</v>
      </c>
    </row>
    <row r="15" spans="1:56" s="11" customFormat="1" ht="15.75" customHeight="1">
      <c r="A15" s="20">
        <v>10</v>
      </c>
      <c r="B15" s="7" t="s">
        <v>8</v>
      </c>
      <c r="C15" s="8" t="s">
        <v>21</v>
      </c>
      <c r="D15" s="26">
        <v>1468.6</v>
      </c>
      <c r="E15" s="32">
        <v>60</v>
      </c>
      <c r="F15" s="33">
        <v>2</v>
      </c>
      <c r="G15" s="32">
        <v>60</v>
      </c>
      <c r="H15" s="33">
        <v>2</v>
      </c>
      <c r="I15" s="21">
        <f t="shared" si="7"/>
        <v>51</v>
      </c>
      <c r="J15" s="34">
        <v>3</v>
      </c>
      <c r="K15" s="33">
        <v>2</v>
      </c>
      <c r="L15" s="34">
        <v>3</v>
      </c>
      <c r="M15" s="33">
        <v>2</v>
      </c>
      <c r="N15" s="21">
        <f t="shared" si="0"/>
        <v>2.55</v>
      </c>
      <c r="O15" s="35"/>
      <c r="P15" s="33"/>
      <c r="Q15" s="33"/>
      <c r="R15" s="33"/>
      <c r="S15" s="10"/>
      <c r="T15" s="34"/>
      <c r="U15" s="34"/>
      <c r="V15" s="34"/>
      <c r="W15" s="34"/>
      <c r="X15" s="9"/>
      <c r="Y15" s="32"/>
      <c r="Z15" s="33"/>
      <c r="AA15" s="32"/>
      <c r="AB15" s="33"/>
      <c r="AC15" s="22"/>
      <c r="AD15" s="34">
        <f t="shared" si="2"/>
        <v>4</v>
      </c>
      <c r="AE15" s="33">
        <v>10</v>
      </c>
      <c r="AF15" s="34">
        <f t="shared" si="2"/>
        <v>4</v>
      </c>
      <c r="AG15" s="33">
        <v>10</v>
      </c>
      <c r="AH15" s="21">
        <f t="shared" si="3"/>
        <v>3.4</v>
      </c>
      <c r="AI15" s="34">
        <v>13.75</v>
      </c>
      <c r="AJ15" s="37">
        <v>12.5</v>
      </c>
      <c r="AK15" s="34">
        <v>21.45</v>
      </c>
      <c r="AL15" s="37">
        <v>19.5</v>
      </c>
      <c r="AM15" s="24">
        <f>AK15</f>
        <v>21.45</v>
      </c>
      <c r="AN15" s="31">
        <v>0.866</v>
      </c>
      <c r="AO15" s="9">
        <v>4.6</v>
      </c>
      <c r="AP15" s="31">
        <v>0.866</v>
      </c>
      <c r="AQ15" s="9">
        <v>4.6</v>
      </c>
      <c r="AR15" s="23">
        <f t="shared" si="4"/>
        <v>0.7361</v>
      </c>
      <c r="AS15" s="31">
        <f t="shared" si="5"/>
        <v>0.68</v>
      </c>
      <c r="AT15" s="9">
        <v>4</v>
      </c>
      <c r="AU15" s="31">
        <f t="shared" si="5"/>
        <v>0.68</v>
      </c>
      <c r="AV15" s="9">
        <v>4</v>
      </c>
      <c r="AW15" s="10">
        <f>AS15-0.15*AU15</f>
        <v>0.5780000000000001</v>
      </c>
      <c r="AX15" s="10"/>
      <c r="AY15" s="10"/>
      <c r="AZ15" s="10"/>
      <c r="BA15" s="10"/>
      <c r="BB15" s="10"/>
      <c r="BC15" s="23">
        <f>SUM(AW15,AR15,AM15,AH15,AC15,X15,S15,N15,I15)</f>
        <v>79.7141</v>
      </c>
      <c r="BD15" s="23">
        <f t="shared" si="6"/>
        <v>82.29599999999999</v>
      </c>
    </row>
    <row r="16" spans="1:56" s="11" customFormat="1" ht="15.75" customHeight="1">
      <c r="A16" s="20">
        <v>11</v>
      </c>
      <c r="B16" s="7" t="s">
        <v>8</v>
      </c>
      <c r="C16" s="8">
        <v>5</v>
      </c>
      <c r="D16" s="26">
        <v>3669.3</v>
      </c>
      <c r="E16" s="32"/>
      <c r="F16" s="33"/>
      <c r="G16" s="32"/>
      <c r="H16" s="33"/>
      <c r="I16" s="21"/>
      <c r="J16" s="34">
        <v>7.5</v>
      </c>
      <c r="K16" s="33">
        <v>5</v>
      </c>
      <c r="L16" s="34">
        <v>7.5</v>
      </c>
      <c r="M16" s="33">
        <v>5</v>
      </c>
      <c r="N16" s="21">
        <f t="shared" si="0"/>
        <v>6.375</v>
      </c>
      <c r="O16" s="35"/>
      <c r="P16" s="33"/>
      <c r="Q16" s="33"/>
      <c r="R16" s="33"/>
      <c r="S16" s="10"/>
      <c r="T16" s="34"/>
      <c r="U16" s="34"/>
      <c r="V16" s="34"/>
      <c r="W16" s="34"/>
      <c r="X16" s="9"/>
      <c r="Y16" s="33"/>
      <c r="Z16" s="33"/>
      <c r="AA16" s="33"/>
      <c r="AB16" s="33"/>
      <c r="AC16" s="22"/>
      <c r="AD16" s="34">
        <f t="shared" si="2"/>
        <v>4</v>
      </c>
      <c r="AE16" s="33">
        <v>10</v>
      </c>
      <c r="AF16" s="34">
        <f t="shared" si="2"/>
        <v>4</v>
      </c>
      <c r="AG16" s="33">
        <v>10</v>
      </c>
      <c r="AH16" s="21">
        <f t="shared" si="3"/>
        <v>3.4</v>
      </c>
      <c r="AI16" s="33"/>
      <c r="AJ16" s="37"/>
      <c r="AK16" s="33"/>
      <c r="AL16" s="37"/>
      <c r="AM16" s="24"/>
      <c r="AN16" s="31"/>
      <c r="AO16" s="9"/>
      <c r="AP16" s="31"/>
      <c r="AQ16" s="9"/>
      <c r="AR16" s="23"/>
      <c r="AS16" s="31">
        <f t="shared" si="5"/>
        <v>1.7000000000000002</v>
      </c>
      <c r="AT16" s="9">
        <v>10</v>
      </c>
      <c r="AU16" s="31">
        <f t="shared" si="5"/>
        <v>1.7000000000000002</v>
      </c>
      <c r="AV16" s="9">
        <v>10</v>
      </c>
      <c r="AW16" s="10">
        <f>AS16-0.15*AU16</f>
        <v>1.4450000000000003</v>
      </c>
      <c r="AX16" s="10"/>
      <c r="AY16" s="10"/>
      <c r="AZ16" s="10"/>
      <c r="BA16" s="10"/>
      <c r="BB16" s="10"/>
      <c r="BC16" s="23">
        <f>SUM(AW16,AR16,AM16,AH16,AC16,X16,S16,N16,I16)</f>
        <v>11.22</v>
      </c>
      <c r="BD16" s="23">
        <f t="shared" si="6"/>
        <v>13.2</v>
      </c>
    </row>
    <row r="17" spans="1:56" s="11" customFormat="1" ht="15.75" customHeight="1">
      <c r="A17" s="20">
        <v>12</v>
      </c>
      <c r="B17" s="7" t="s">
        <v>22</v>
      </c>
      <c r="C17" s="8">
        <v>2</v>
      </c>
      <c r="D17" s="26">
        <v>3568</v>
      </c>
      <c r="E17" s="32"/>
      <c r="F17" s="33"/>
      <c r="G17" s="32"/>
      <c r="H17" s="33"/>
      <c r="I17" s="21"/>
      <c r="J17" s="34">
        <v>16.2</v>
      </c>
      <c r="K17" s="33">
        <v>12</v>
      </c>
      <c r="L17" s="34">
        <v>16.2</v>
      </c>
      <c r="M17" s="33">
        <v>12</v>
      </c>
      <c r="N17" s="21">
        <f t="shared" si="0"/>
        <v>13.77</v>
      </c>
      <c r="O17" s="35"/>
      <c r="P17" s="33"/>
      <c r="Q17" s="33"/>
      <c r="R17" s="33"/>
      <c r="S17" s="10"/>
      <c r="T17" s="34">
        <v>8.7</v>
      </c>
      <c r="U17" s="34">
        <v>8.7</v>
      </c>
      <c r="V17" s="34">
        <v>8.7</v>
      </c>
      <c r="W17" s="34">
        <v>8.7</v>
      </c>
      <c r="X17" s="9">
        <f t="shared" si="1"/>
        <v>7.395</v>
      </c>
      <c r="Y17" s="33"/>
      <c r="Z17" s="33"/>
      <c r="AA17" s="33"/>
      <c r="AB17" s="33"/>
      <c r="AC17" s="22"/>
      <c r="AD17" s="34">
        <f t="shared" si="2"/>
        <v>6</v>
      </c>
      <c r="AE17" s="33">
        <v>15</v>
      </c>
      <c r="AF17" s="34">
        <f t="shared" si="2"/>
        <v>6</v>
      </c>
      <c r="AG17" s="33">
        <v>15</v>
      </c>
      <c r="AH17" s="21">
        <f t="shared" si="3"/>
        <v>5.1</v>
      </c>
      <c r="AI17" s="38">
        <v>28.6</v>
      </c>
      <c r="AJ17" s="37">
        <v>26</v>
      </c>
      <c r="AK17" s="38">
        <v>28.6</v>
      </c>
      <c r="AL17" s="37">
        <v>26</v>
      </c>
      <c r="AM17" s="24"/>
      <c r="AN17" s="31">
        <v>0.866</v>
      </c>
      <c r="AO17" s="9">
        <v>4.6</v>
      </c>
      <c r="AP17" s="31">
        <v>0.866</v>
      </c>
      <c r="AQ17" s="9">
        <v>4.6</v>
      </c>
      <c r="AR17" s="23">
        <f t="shared" si="4"/>
        <v>0.7361</v>
      </c>
      <c r="AS17" s="31">
        <f t="shared" si="5"/>
        <v>0.68</v>
      </c>
      <c r="AT17" s="9">
        <v>4</v>
      </c>
      <c r="AU17" s="31">
        <f t="shared" si="5"/>
        <v>0.68</v>
      </c>
      <c r="AV17" s="9">
        <v>4</v>
      </c>
      <c r="AW17" s="10">
        <f>AS17-0.15*AU17</f>
        <v>0.5780000000000001</v>
      </c>
      <c r="AX17" s="10"/>
      <c r="AY17" s="10"/>
      <c r="AZ17" s="10"/>
      <c r="BA17" s="10"/>
      <c r="BB17" s="10"/>
      <c r="BC17" s="23">
        <f>SUM(AW17,AR17,AM17,AH17,AC17,X17,S17,N17,I17)</f>
        <v>27.579099999999997</v>
      </c>
      <c r="BD17" s="23">
        <f t="shared" si="6"/>
        <v>61.04600000000001</v>
      </c>
    </row>
    <row r="18" spans="1:56" s="11" customFormat="1" ht="15.75" customHeight="1">
      <c r="A18" s="20">
        <v>13</v>
      </c>
      <c r="B18" s="7" t="s">
        <v>22</v>
      </c>
      <c r="C18" s="8" t="s">
        <v>23</v>
      </c>
      <c r="D18" s="26">
        <v>3501.6</v>
      </c>
      <c r="E18" s="32"/>
      <c r="F18" s="33"/>
      <c r="G18" s="32"/>
      <c r="H18" s="33"/>
      <c r="I18" s="21"/>
      <c r="J18" s="34">
        <v>16.2</v>
      </c>
      <c r="K18" s="33">
        <v>12</v>
      </c>
      <c r="L18" s="34">
        <v>16.2</v>
      </c>
      <c r="M18" s="33">
        <v>12</v>
      </c>
      <c r="N18" s="21">
        <f t="shared" si="0"/>
        <v>13.77</v>
      </c>
      <c r="O18" s="35"/>
      <c r="P18" s="33"/>
      <c r="Q18" s="33"/>
      <c r="R18" s="33"/>
      <c r="S18" s="10"/>
      <c r="T18" s="34">
        <v>9.7</v>
      </c>
      <c r="U18" s="34">
        <v>9.7</v>
      </c>
      <c r="V18" s="34">
        <v>9.7</v>
      </c>
      <c r="W18" s="34">
        <v>9.7</v>
      </c>
      <c r="X18" s="9">
        <f t="shared" si="1"/>
        <v>8.245</v>
      </c>
      <c r="Y18" s="33"/>
      <c r="Z18" s="33"/>
      <c r="AA18" s="33"/>
      <c r="AB18" s="33"/>
      <c r="AC18" s="22"/>
      <c r="AD18" s="34">
        <f t="shared" si="2"/>
        <v>6</v>
      </c>
      <c r="AE18" s="33">
        <v>15</v>
      </c>
      <c r="AF18" s="34">
        <f t="shared" si="2"/>
        <v>6</v>
      </c>
      <c r="AG18" s="33">
        <v>15</v>
      </c>
      <c r="AH18" s="21">
        <f t="shared" si="3"/>
        <v>5.1</v>
      </c>
      <c r="AI18" s="25"/>
      <c r="AJ18" s="37"/>
      <c r="AK18" s="25"/>
      <c r="AL18" s="37"/>
      <c r="AM18" s="24"/>
      <c r="AN18" s="31"/>
      <c r="AO18" s="9"/>
      <c r="AP18" s="10"/>
      <c r="AQ18" s="9"/>
      <c r="AR18" s="23"/>
      <c r="AS18" s="31">
        <f t="shared" si="5"/>
        <v>0.68</v>
      </c>
      <c r="AT18" s="9">
        <v>4</v>
      </c>
      <c r="AU18" s="31">
        <f t="shared" si="5"/>
        <v>0.68</v>
      </c>
      <c r="AV18" s="9">
        <v>4</v>
      </c>
      <c r="AW18" s="10">
        <f>AS18-0.15*AU18</f>
        <v>0.5780000000000001</v>
      </c>
      <c r="AX18" s="10"/>
      <c r="AY18" s="10"/>
      <c r="AZ18" s="10"/>
      <c r="BA18" s="10"/>
      <c r="BB18" s="10"/>
      <c r="BC18" s="23">
        <f>SUM(AW18,AR18,AM18,AH18,AC18,X18,S18,N18,I18)</f>
        <v>27.692999999999998</v>
      </c>
      <c r="BD18" s="23">
        <f t="shared" si="6"/>
        <v>32.58</v>
      </c>
    </row>
    <row r="19" spans="1:56" s="11" customFormat="1" ht="15.75" customHeight="1">
      <c r="A19" s="20">
        <v>14</v>
      </c>
      <c r="B19" s="7" t="s">
        <v>22</v>
      </c>
      <c r="C19" s="8">
        <v>4</v>
      </c>
      <c r="D19" s="26">
        <v>3668.2</v>
      </c>
      <c r="E19" s="32"/>
      <c r="F19" s="33"/>
      <c r="G19" s="32"/>
      <c r="H19" s="33"/>
      <c r="I19" s="21"/>
      <c r="J19" s="34">
        <v>7.5</v>
      </c>
      <c r="K19" s="33">
        <v>5</v>
      </c>
      <c r="L19" s="34">
        <v>7.5</v>
      </c>
      <c r="M19" s="33">
        <v>5</v>
      </c>
      <c r="N19" s="21">
        <f t="shared" si="0"/>
        <v>6.375</v>
      </c>
      <c r="O19" s="35"/>
      <c r="P19" s="33"/>
      <c r="Q19" s="33"/>
      <c r="R19" s="33"/>
      <c r="S19" s="10"/>
      <c r="T19" s="34">
        <v>58</v>
      </c>
      <c r="U19" s="34">
        <v>58</v>
      </c>
      <c r="V19" s="34">
        <v>58</v>
      </c>
      <c r="W19" s="34">
        <v>58</v>
      </c>
      <c r="X19" s="9">
        <f t="shared" si="1"/>
        <v>49.3</v>
      </c>
      <c r="Y19" s="33"/>
      <c r="Z19" s="33"/>
      <c r="AA19" s="33"/>
      <c r="AB19" s="33"/>
      <c r="AC19" s="22"/>
      <c r="AD19" s="34">
        <f t="shared" si="2"/>
        <v>4</v>
      </c>
      <c r="AE19" s="33">
        <v>10</v>
      </c>
      <c r="AF19" s="34">
        <f t="shared" si="2"/>
        <v>4</v>
      </c>
      <c r="AG19" s="33">
        <v>10</v>
      </c>
      <c r="AH19" s="21">
        <f t="shared" si="3"/>
        <v>3.4</v>
      </c>
      <c r="AI19" s="34"/>
      <c r="AJ19" s="37"/>
      <c r="AK19" s="34">
        <v>18.7</v>
      </c>
      <c r="AL19" s="37">
        <v>17</v>
      </c>
      <c r="AM19" s="24">
        <f>AI19-0.15*AK19</f>
        <v>-2.8049999999999997</v>
      </c>
      <c r="AN19" s="31"/>
      <c r="AO19" s="9"/>
      <c r="AP19" s="10"/>
      <c r="AQ19" s="9"/>
      <c r="AR19" s="23"/>
      <c r="AS19" s="31">
        <f t="shared" si="5"/>
        <v>1.7000000000000002</v>
      </c>
      <c r="AT19" s="9">
        <v>10</v>
      </c>
      <c r="AU19" s="31">
        <f t="shared" si="5"/>
        <v>1.7000000000000002</v>
      </c>
      <c r="AV19" s="9">
        <v>10</v>
      </c>
      <c r="AW19" s="10">
        <f>AS19-0.15*AU19</f>
        <v>1.4450000000000003</v>
      </c>
      <c r="AX19" s="10"/>
      <c r="AY19" s="10"/>
      <c r="AZ19" s="10"/>
      <c r="BA19" s="10"/>
      <c r="BB19" s="10"/>
      <c r="BC19" s="23">
        <f>SUM(AW19,AR19,AM19,AH19,AC19,X19,S19,N19,I19)</f>
        <v>57.714999999999996</v>
      </c>
      <c r="BD19" s="23">
        <f t="shared" si="6"/>
        <v>71.2</v>
      </c>
    </row>
    <row r="20" spans="1:56" s="11" customFormat="1" ht="15.75" customHeight="1">
      <c r="A20" s="20">
        <v>15</v>
      </c>
      <c r="B20" s="7" t="s">
        <v>22</v>
      </c>
      <c r="C20" s="8">
        <v>6</v>
      </c>
      <c r="D20" s="26">
        <v>3519.7</v>
      </c>
      <c r="E20" s="32"/>
      <c r="F20" s="33"/>
      <c r="G20" s="32"/>
      <c r="H20" s="33"/>
      <c r="I20" s="21"/>
      <c r="J20" s="34">
        <v>6</v>
      </c>
      <c r="K20" s="33">
        <v>4</v>
      </c>
      <c r="L20" s="34">
        <v>6</v>
      </c>
      <c r="M20" s="33">
        <v>4</v>
      </c>
      <c r="N20" s="21">
        <f t="shared" si="0"/>
        <v>5.1</v>
      </c>
      <c r="O20" s="35"/>
      <c r="P20" s="33"/>
      <c r="Q20" s="33"/>
      <c r="R20" s="33"/>
      <c r="S20" s="10"/>
      <c r="T20" s="34">
        <v>5</v>
      </c>
      <c r="U20" s="34">
        <v>5</v>
      </c>
      <c r="V20" s="34">
        <v>5</v>
      </c>
      <c r="W20" s="34">
        <v>5</v>
      </c>
      <c r="X20" s="9">
        <f t="shared" si="1"/>
        <v>4.25</v>
      </c>
      <c r="Y20" s="33"/>
      <c r="Z20" s="33"/>
      <c r="AA20" s="33"/>
      <c r="AB20" s="33"/>
      <c r="AC20" s="22"/>
      <c r="AD20" s="34">
        <f t="shared" si="2"/>
        <v>4</v>
      </c>
      <c r="AE20" s="33">
        <v>10</v>
      </c>
      <c r="AF20" s="34">
        <f t="shared" si="2"/>
        <v>4</v>
      </c>
      <c r="AG20" s="33">
        <v>10</v>
      </c>
      <c r="AH20" s="21">
        <f t="shared" si="3"/>
        <v>3.4</v>
      </c>
      <c r="AI20" s="36"/>
      <c r="AJ20" s="37"/>
      <c r="AK20" s="36"/>
      <c r="AL20" s="37"/>
      <c r="AM20" s="24"/>
      <c r="AN20" s="31"/>
      <c r="AO20" s="9"/>
      <c r="AP20" s="10"/>
      <c r="AQ20" s="9"/>
      <c r="AR20" s="23"/>
      <c r="AS20" s="31">
        <f t="shared" si="5"/>
        <v>1.7000000000000002</v>
      </c>
      <c r="AT20" s="9">
        <v>10</v>
      </c>
      <c r="AU20" s="31">
        <f t="shared" si="5"/>
        <v>1.7000000000000002</v>
      </c>
      <c r="AV20" s="9">
        <v>10</v>
      </c>
      <c r="AW20" s="10">
        <f>AS20-0.15*AU20</f>
        <v>1.4450000000000003</v>
      </c>
      <c r="AX20" s="10"/>
      <c r="AY20" s="10"/>
      <c r="AZ20" s="10"/>
      <c r="BA20" s="10"/>
      <c r="BB20" s="10"/>
      <c r="BC20" s="23">
        <f>SUM(AW20,AR20,AM20,AH20,AC20,X20,S20,N20,I20)</f>
        <v>14.195</v>
      </c>
      <c r="BD20" s="23">
        <f t="shared" si="6"/>
        <v>16.7</v>
      </c>
    </row>
    <row r="21" spans="1:56" s="16" customFormat="1" ht="15.75" customHeight="1">
      <c r="A21" s="20">
        <v>16</v>
      </c>
      <c r="B21" s="15" t="s">
        <v>24</v>
      </c>
      <c r="C21" s="8">
        <v>1</v>
      </c>
      <c r="D21" s="26">
        <v>8340.5</v>
      </c>
      <c r="E21" s="32">
        <v>60</v>
      </c>
      <c r="F21" s="33">
        <v>2</v>
      </c>
      <c r="G21" s="32">
        <v>60</v>
      </c>
      <c r="H21" s="33">
        <v>2</v>
      </c>
      <c r="I21" s="21">
        <f t="shared" si="7"/>
        <v>51</v>
      </c>
      <c r="J21" s="34">
        <v>46.8</v>
      </c>
      <c r="K21" s="33">
        <v>36</v>
      </c>
      <c r="L21" s="34">
        <v>46.8</v>
      </c>
      <c r="M21" s="33">
        <v>36</v>
      </c>
      <c r="N21" s="21">
        <f t="shared" si="0"/>
        <v>39.78</v>
      </c>
      <c r="O21" s="35"/>
      <c r="P21" s="33"/>
      <c r="Q21" s="33"/>
      <c r="R21" s="33"/>
      <c r="S21" s="10"/>
      <c r="T21" s="34"/>
      <c r="U21" s="34"/>
      <c r="V21" s="34"/>
      <c r="W21" s="34"/>
      <c r="X21" s="9"/>
      <c r="Y21" s="33"/>
      <c r="Z21" s="33"/>
      <c r="AA21" s="33"/>
      <c r="AB21" s="33"/>
      <c r="AC21" s="22"/>
      <c r="AD21" s="34"/>
      <c r="AE21" s="33"/>
      <c r="AF21" s="34"/>
      <c r="AG21" s="33"/>
      <c r="AH21" s="21"/>
      <c r="AI21" s="38">
        <v>10.23</v>
      </c>
      <c r="AJ21" s="37">
        <v>9.6</v>
      </c>
      <c r="AK21" s="38">
        <v>10.23</v>
      </c>
      <c r="AL21" s="37">
        <v>9.6</v>
      </c>
      <c r="AM21" s="24">
        <f>AK21</f>
        <v>10.23</v>
      </c>
      <c r="AN21" s="31"/>
      <c r="AO21" s="9"/>
      <c r="AP21" s="10"/>
      <c r="AQ21" s="9"/>
      <c r="AR21" s="23"/>
      <c r="AS21" s="31"/>
      <c r="AT21" s="9"/>
      <c r="AU21" s="31"/>
      <c r="AV21" s="9"/>
      <c r="AW21" s="10"/>
      <c r="AX21" s="31">
        <v>200</v>
      </c>
      <c r="AY21" s="10">
        <v>4</v>
      </c>
      <c r="AZ21" s="31">
        <v>200</v>
      </c>
      <c r="BA21" s="10">
        <v>4</v>
      </c>
      <c r="BB21" s="10">
        <f>AX21-0.15*AZ21</f>
        <v>170</v>
      </c>
      <c r="BC21" s="23">
        <f>SUM(AW21,AR21,AM21,AH21,AC21,X21,S21,N21,I21,BB21)</f>
        <v>271.01</v>
      </c>
      <c r="BD21" s="23">
        <f>SUM(AS21,AN21,AI21,AD21,Y21,T21,O21,J21,E21,AX21)</f>
        <v>317.03</v>
      </c>
    </row>
    <row r="22" spans="1:56" s="16" customFormat="1" ht="15.75" customHeight="1">
      <c r="A22" s="20">
        <v>17</v>
      </c>
      <c r="B22" s="15" t="s">
        <v>24</v>
      </c>
      <c r="C22" s="8">
        <v>3</v>
      </c>
      <c r="D22" s="26">
        <v>3691.82</v>
      </c>
      <c r="E22" s="32"/>
      <c r="F22" s="33"/>
      <c r="G22" s="32"/>
      <c r="H22" s="33"/>
      <c r="I22" s="21"/>
      <c r="J22" s="34">
        <v>57.2</v>
      </c>
      <c r="K22" s="33">
        <v>44</v>
      </c>
      <c r="L22" s="34">
        <v>57.2</v>
      </c>
      <c r="M22" s="33">
        <v>44</v>
      </c>
      <c r="N22" s="21">
        <f t="shared" si="0"/>
        <v>48.620000000000005</v>
      </c>
      <c r="O22" s="35"/>
      <c r="P22" s="33"/>
      <c r="Q22" s="33"/>
      <c r="R22" s="33"/>
      <c r="S22" s="10"/>
      <c r="T22" s="34"/>
      <c r="U22" s="34"/>
      <c r="V22" s="34"/>
      <c r="W22" s="34"/>
      <c r="X22" s="9"/>
      <c r="Y22" s="33"/>
      <c r="Z22" s="33"/>
      <c r="AA22" s="33"/>
      <c r="AB22" s="33"/>
      <c r="AC22" s="22"/>
      <c r="AD22" s="34"/>
      <c r="AE22" s="33"/>
      <c r="AF22" s="34"/>
      <c r="AG22" s="33"/>
      <c r="AH22" s="21"/>
      <c r="AI22" s="38">
        <v>13.75</v>
      </c>
      <c r="AJ22" s="37">
        <v>12.5</v>
      </c>
      <c r="AK22" s="38">
        <v>13.75</v>
      </c>
      <c r="AL22" s="37">
        <v>12.5</v>
      </c>
      <c r="AM22" s="24">
        <f>AK22</f>
        <v>13.75</v>
      </c>
      <c r="AN22" s="31"/>
      <c r="AO22" s="9"/>
      <c r="AP22" s="10"/>
      <c r="AQ22" s="9"/>
      <c r="AR22" s="23"/>
      <c r="AS22" s="31"/>
      <c r="AT22" s="9"/>
      <c r="AU22" s="31"/>
      <c r="AV22" s="9"/>
      <c r="AW22" s="10"/>
      <c r="AX22" s="31">
        <v>26</v>
      </c>
      <c r="AY22" s="10">
        <v>1</v>
      </c>
      <c r="AZ22" s="31">
        <v>26</v>
      </c>
      <c r="BA22" s="10">
        <v>1</v>
      </c>
      <c r="BB22" s="10">
        <f>AX22-0.15*AZ22</f>
        <v>22.1</v>
      </c>
      <c r="BC22" s="23">
        <f>SUM(AW22,AR22,AM22,AH22,AC22,X22,S22,N22,I22,BB22)</f>
        <v>84.47</v>
      </c>
      <c r="BD22" s="23">
        <f>SUM(AS22,AN22,AI22,AD22,Y22,T22,O22,J22,E22,AX22)</f>
        <v>96.95</v>
      </c>
    </row>
    <row r="23" spans="1:56" s="16" customFormat="1" ht="15.75" customHeight="1">
      <c r="A23" s="20">
        <v>18</v>
      </c>
      <c r="B23" s="15" t="s">
        <v>24</v>
      </c>
      <c r="C23" s="8" t="s">
        <v>21</v>
      </c>
      <c r="D23" s="26">
        <v>3498.57</v>
      </c>
      <c r="E23" s="32"/>
      <c r="F23" s="33"/>
      <c r="G23" s="32"/>
      <c r="H23" s="33"/>
      <c r="I23" s="21"/>
      <c r="J23" s="34">
        <v>68.9</v>
      </c>
      <c r="K23" s="33">
        <v>53</v>
      </c>
      <c r="L23" s="34">
        <v>68.9</v>
      </c>
      <c r="M23" s="33">
        <v>53</v>
      </c>
      <c r="N23" s="21">
        <f t="shared" si="0"/>
        <v>58.565000000000005</v>
      </c>
      <c r="O23" s="35"/>
      <c r="P23" s="33"/>
      <c r="Q23" s="33"/>
      <c r="R23" s="33"/>
      <c r="S23" s="10"/>
      <c r="T23" s="34"/>
      <c r="U23" s="34"/>
      <c r="V23" s="34"/>
      <c r="W23" s="34"/>
      <c r="X23" s="9"/>
      <c r="Y23" s="33"/>
      <c r="Z23" s="33"/>
      <c r="AA23" s="33"/>
      <c r="AB23" s="33"/>
      <c r="AC23" s="22"/>
      <c r="AD23" s="34"/>
      <c r="AE23" s="33"/>
      <c r="AF23" s="34"/>
      <c r="AG23" s="33"/>
      <c r="AH23" s="21"/>
      <c r="AI23" s="38">
        <v>89.65</v>
      </c>
      <c r="AJ23" s="37">
        <v>81.5</v>
      </c>
      <c r="AK23" s="38">
        <v>89.65</v>
      </c>
      <c r="AL23" s="37">
        <v>81.5</v>
      </c>
      <c r="AM23" s="24">
        <f>AK23</f>
        <v>89.65</v>
      </c>
      <c r="AN23" s="31"/>
      <c r="AO23" s="9"/>
      <c r="AP23" s="10"/>
      <c r="AQ23" s="9"/>
      <c r="AR23" s="23"/>
      <c r="AS23" s="31"/>
      <c r="AT23" s="9"/>
      <c r="AU23" s="31"/>
      <c r="AV23" s="9"/>
      <c r="AW23" s="10"/>
      <c r="AX23" s="10"/>
      <c r="AY23" s="10"/>
      <c r="AZ23" s="10"/>
      <c r="BA23" s="10"/>
      <c r="BB23" s="10"/>
      <c r="BC23" s="23">
        <f>SUM(AW23,AR23,AM23,AH23,AC23,X23,S23,N23,I23)</f>
        <v>148.215</v>
      </c>
      <c r="BD23" s="23">
        <f t="shared" si="6"/>
        <v>158.55</v>
      </c>
    </row>
    <row r="24" spans="1:56" s="11" customFormat="1" ht="15" customHeight="1">
      <c r="A24" s="20">
        <v>19</v>
      </c>
      <c r="B24" s="15" t="s">
        <v>24</v>
      </c>
      <c r="C24" s="8">
        <v>5</v>
      </c>
      <c r="D24" s="26">
        <v>2208.1</v>
      </c>
      <c r="E24" s="32"/>
      <c r="F24" s="33"/>
      <c r="G24" s="32"/>
      <c r="H24" s="33"/>
      <c r="I24" s="21"/>
      <c r="J24" s="34">
        <v>13.6</v>
      </c>
      <c r="K24" s="33">
        <v>10</v>
      </c>
      <c r="L24" s="34">
        <v>13.6</v>
      </c>
      <c r="M24" s="33">
        <v>10</v>
      </c>
      <c r="N24" s="21">
        <f t="shared" si="0"/>
        <v>11.559999999999999</v>
      </c>
      <c r="O24" s="35"/>
      <c r="P24" s="33"/>
      <c r="Q24" s="33"/>
      <c r="R24" s="33"/>
      <c r="S24" s="10"/>
      <c r="T24" s="34">
        <v>74</v>
      </c>
      <c r="U24" s="34">
        <v>74</v>
      </c>
      <c r="V24" s="34">
        <v>74</v>
      </c>
      <c r="W24" s="34">
        <v>74</v>
      </c>
      <c r="X24" s="9">
        <f t="shared" si="1"/>
        <v>62.9</v>
      </c>
      <c r="Y24" s="33"/>
      <c r="Z24" s="33"/>
      <c r="AA24" s="33"/>
      <c r="AB24" s="33"/>
      <c r="AC24" s="22"/>
      <c r="AD24" s="34">
        <f t="shared" si="2"/>
        <v>4</v>
      </c>
      <c r="AE24" s="33">
        <v>10</v>
      </c>
      <c r="AF24" s="34">
        <f t="shared" si="2"/>
        <v>4</v>
      </c>
      <c r="AG24" s="33">
        <v>10</v>
      </c>
      <c r="AH24" s="21">
        <f t="shared" si="3"/>
        <v>3.4</v>
      </c>
      <c r="AI24" s="34">
        <v>106.7</v>
      </c>
      <c r="AJ24" s="37">
        <v>97</v>
      </c>
      <c r="AK24" s="34">
        <v>106.7</v>
      </c>
      <c r="AL24" s="37">
        <v>97</v>
      </c>
      <c r="AM24" s="24">
        <f>AK24</f>
        <v>106.7</v>
      </c>
      <c r="AN24" s="31"/>
      <c r="AO24" s="9"/>
      <c r="AP24" s="10"/>
      <c r="AQ24" s="9"/>
      <c r="AR24" s="23"/>
      <c r="AS24" s="31">
        <f t="shared" si="5"/>
        <v>1.02</v>
      </c>
      <c r="AT24" s="9">
        <v>6</v>
      </c>
      <c r="AU24" s="31">
        <f t="shared" si="5"/>
        <v>1.02</v>
      </c>
      <c r="AV24" s="9">
        <v>6</v>
      </c>
      <c r="AW24" s="10">
        <f>AS24-0.15*AU24</f>
        <v>0.867</v>
      </c>
      <c r="AX24" s="10"/>
      <c r="AY24" s="10"/>
      <c r="AZ24" s="10"/>
      <c r="BA24" s="10"/>
      <c r="BB24" s="10"/>
      <c r="BC24" s="23">
        <f>SUM(AW24,AR24,AM24,AH24,AC24,X24,S24,N24,I24)</f>
        <v>185.42700000000002</v>
      </c>
      <c r="BD24" s="23">
        <f t="shared" si="6"/>
        <v>199.32</v>
      </c>
    </row>
    <row r="25" spans="1:56" s="11" customFormat="1" ht="15.75" customHeight="1">
      <c r="A25" s="20">
        <v>20</v>
      </c>
      <c r="B25" s="15" t="s">
        <v>24</v>
      </c>
      <c r="C25" s="8">
        <v>9</v>
      </c>
      <c r="D25" s="26">
        <v>2199.15</v>
      </c>
      <c r="E25" s="39"/>
      <c r="F25" s="40"/>
      <c r="G25" s="39"/>
      <c r="H25" s="40"/>
      <c r="I25" s="21"/>
      <c r="J25" s="41">
        <v>22.7</v>
      </c>
      <c r="K25" s="40">
        <v>17</v>
      </c>
      <c r="L25" s="41">
        <v>22.7</v>
      </c>
      <c r="M25" s="40">
        <v>17</v>
      </c>
      <c r="N25" s="21">
        <f t="shared" si="0"/>
        <v>19.294999999999998</v>
      </c>
      <c r="O25" s="42"/>
      <c r="P25" s="40"/>
      <c r="Q25" s="39"/>
      <c r="R25" s="40"/>
      <c r="S25" s="22"/>
      <c r="T25" s="41">
        <v>66</v>
      </c>
      <c r="U25" s="41">
        <v>66</v>
      </c>
      <c r="V25" s="41">
        <v>66</v>
      </c>
      <c r="W25" s="41">
        <v>66</v>
      </c>
      <c r="X25" s="9">
        <f t="shared" si="1"/>
        <v>56.1</v>
      </c>
      <c r="Y25" s="40"/>
      <c r="Z25" s="40"/>
      <c r="AA25" s="40"/>
      <c r="AB25" s="40"/>
      <c r="AC25" s="22"/>
      <c r="AD25" s="34">
        <f t="shared" si="2"/>
        <v>4</v>
      </c>
      <c r="AE25" s="33">
        <v>10</v>
      </c>
      <c r="AF25" s="34">
        <f t="shared" si="2"/>
        <v>4</v>
      </c>
      <c r="AG25" s="33">
        <v>10</v>
      </c>
      <c r="AH25" s="21">
        <f t="shared" si="3"/>
        <v>3.4</v>
      </c>
      <c r="AI25" s="41">
        <v>18.7</v>
      </c>
      <c r="AJ25" s="43">
        <v>17</v>
      </c>
      <c r="AK25" s="41">
        <v>22.55</v>
      </c>
      <c r="AL25" s="43">
        <v>20.5</v>
      </c>
      <c r="AM25" s="24">
        <f>AK25</f>
        <v>22.55</v>
      </c>
      <c r="AN25" s="31"/>
      <c r="AO25" s="9"/>
      <c r="AP25" s="10"/>
      <c r="AQ25" s="9"/>
      <c r="AR25" s="23"/>
      <c r="AS25" s="31">
        <f t="shared" si="5"/>
        <v>1.02</v>
      </c>
      <c r="AT25" s="9">
        <v>6</v>
      </c>
      <c r="AU25" s="31">
        <f t="shared" si="5"/>
        <v>1.02</v>
      </c>
      <c r="AV25" s="9">
        <v>6</v>
      </c>
      <c r="AW25" s="10">
        <f>AS25-0.15*AU25</f>
        <v>0.867</v>
      </c>
      <c r="AX25" s="10"/>
      <c r="AY25" s="10"/>
      <c r="AZ25" s="10"/>
      <c r="BA25" s="10"/>
      <c r="BB25" s="10"/>
      <c r="BC25" s="23">
        <f>SUM(AW25,AR25,AM25,AH25,AC25,X25,S25,N25,I25)</f>
        <v>102.212</v>
      </c>
      <c r="BD25" s="23">
        <f t="shared" si="6"/>
        <v>112.42</v>
      </c>
    </row>
    <row r="26" spans="1:56" s="17" customFormat="1" ht="16.5" customHeight="1">
      <c r="A26" s="55" t="s">
        <v>10</v>
      </c>
      <c r="B26" s="55"/>
      <c r="C26" s="9"/>
      <c r="D26" s="9"/>
      <c r="E26" s="23">
        <f>SUM(E6:E23)</f>
        <v>360</v>
      </c>
      <c r="F26" s="9">
        <f aca="true" t="shared" si="8" ref="F26:R26">SUM(F7:F25)</f>
        <v>12</v>
      </c>
      <c r="G26" s="23">
        <f>SUM(G6:G25)</f>
        <v>360</v>
      </c>
      <c r="H26" s="9">
        <f t="shared" si="8"/>
        <v>12</v>
      </c>
      <c r="I26" s="21"/>
      <c r="J26" s="28">
        <f>SUM(J6:J25)</f>
        <v>351.59999999999997</v>
      </c>
      <c r="K26" s="44">
        <f>SUM(K6:K25)</f>
        <v>262</v>
      </c>
      <c r="L26" s="28">
        <f>SUM(L6:L25)</f>
        <v>351.59999999999997</v>
      </c>
      <c r="M26" s="44">
        <f>SUM(M6:M25)</f>
        <v>262</v>
      </c>
      <c r="N26" s="21"/>
      <c r="O26" s="28">
        <f t="shared" si="8"/>
        <v>48</v>
      </c>
      <c r="P26" s="9">
        <f t="shared" si="8"/>
        <v>4</v>
      </c>
      <c r="Q26" s="28">
        <f t="shared" si="8"/>
        <v>0</v>
      </c>
      <c r="R26" s="9">
        <f t="shared" si="8"/>
        <v>0</v>
      </c>
      <c r="S26" s="22"/>
      <c r="T26" s="28">
        <f>SUM(T6:T25)</f>
        <v>432.9</v>
      </c>
      <c r="U26" s="10">
        <f>SUM(U6:U25)</f>
        <v>432.9</v>
      </c>
      <c r="V26" s="23">
        <f>SUM(V6:V25)</f>
        <v>432.9</v>
      </c>
      <c r="W26" s="24">
        <f>SUM(W6:W25)</f>
        <v>432.9</v>
      </c>
      <c r="X26" s="22"/>
      <c r="Y26" s="23">
        <f aca="true" t="shared" si="9" ref="Y26:AG26">SUM(Y6:Y25)</f>
        <v>360</v>
      </c>
      <c r="Z26" s="24">
        <f t="shared" si="9"/>
        <v>48</v>
      </c>
      <c r="AA26" s="23">
        <f t="shared" si="9"/>
        <v>360</v>
      </c>
      <c r="AB26" s="24">
        <f t="shared" si="9"/>
        <v>48</v>
      </c>
      <c r="AC26" s="22"/>
      <c r="AD26" s="28">
        <f t="shared" si="9"/>
        <v>82</v>
      </c>
      <c r="AE26" s="24">
        <f t="shared" si="9"/>
        <v>205</v>
      </c>
      <c r="AF26" s="28">
        <f t="shared" si="9"/>
        <v>82</v>
      </c>
      <c r="AG26" s="24">
        <f t="shared" si="9"/>
        <v>205</v>
      </c>
      <c r="AH26" s="21"/>
      <c r="AI26" s="28">
        <f>SUM(AI6:AI25)</f>
        <v>391.38</v>
      </c>
      <c r="AJ26" s="9">
        <f>SUM(AJ7:AJ25)</f>
        <v>356.1</v>
      </c>
      <c r="AK26" s="28">
        <f>SUM(AK7:AK25)</f>
        <v>473.3299999999999</v>
      </c>
      <c r="AL26" s="24">
        <f>SUM(AL7:AL25)</f>
        <v>430.6</v>
      </c>
      <c r="AM26" s="23"/>
      <c r="AN26" s="10">
        <f>SUM(AN6:AN25)</f>
        <v>6.671999999999999</v>
      </c>
      <c r="AO26" s="21">
        <f>SUM(AO6:AO18)</f>
        <v>33.9</v>
      </c>
      <c r="AP26" s="10">
        <f>SUM(AP6:AP18)</f>
        <v>6.671999999999999</v>
      </c>
      <c r="AQ26" s="21">
        <f>SUM(AQ6:AQ18)</f>
        <v>33.9</v>
      </c>
      <c r="AR26" s="23"/>
      <c r="AS26" s="31">
        <f>SUM(AS6:AS25)</f>
        <v>18.699999999999996</v>
      </c>
      <c r="AT26" s="24">
        <f>SUM(AT6:AT25)</f>
        <v>110</v>
      </c>
      <c r="AU26" s="31">
        <f>SUM(AU6:AU25)</f>
        <v>18.699999999999996</v>
      </c>
      <c r="AV26" s="9">
        <f>SUM(AV7:AV25)</f>
        <v>104</v>
      </c>
      <c r="AW26" s="9"/>
      <c r="AX26" s="31">
        <f aca="true" t="shared" si="10" ref="AW26:BB26">SUM(AX7:AX25)</f>
        <v>226</v>
      </c>
      <c r="AY26" s="9">
        <f t="shared" si="10"/>
        <v>5</v>
      </c>
      <c r="AZ26" s="9">
        <f t="shared" si="10"/>
        <v>226</v>
      </c>
      <c r="BA26" s="9">
        <f t="shared" si="10"/>
        <v>5</v>
      </c>
      <c r="BB26" s="9"/>
      <c r="BC26" s="23"/>
      <c r="BD26" s="23">
        <f>SUM(BD6:BD25)</f>
        <v>2277.2520000000004</v>
      </c>
    </row>
    <row r="27" spans="5:56" ht="15.75">
      <c r="E27" s="3"/>
      <c r="AI27" s="3"/>
      <c r="BD27" s="29"/>
    </row>
    <row r="28" spans="40:56" ht="15.75">
      <c r="AN28" s="3"/>
      <c r="BD28" s="30"/>
    </row>
    <row r="29" spans="5:45" ht="15.75">
      <c r="E29" s="3"/>
      <c r="J29" s="3"/>
      <c r="AS29" s="3"/>
    </row>
  </sheetData>
  <sheetProtection/>
  <mergeCells count="48">
    <mergeCell ref="AX3:BA3"/>
    <mergeCell ref="BB3:BB5"/>
    <mergeCell ref="AX4:AY4"/>
    <mergeCell ref="AZ4:BA4"/>
    <mergeCell ref="A26:B26"/>
    <mergeCell ref="E4:F4"/>
    <mergeCell ref="G4:H4"/>
    <mergeCell ref="V4:W4"/>
    <mergeCell ref="T4:U4"/>
    <mergeCell ref="B3:B5"/>
    <mergeCell ref="A3:A5"/>
    <mergeCell ref="E3:H3"/>
    <mergeCell ref="I3:I5"/>
    <mergeCell ref="J3:M3"/>
    <mergeCell ref="Y3:AB3"/>
    <mergeCell ref="BD3:BD5"/>
    <mergeCell ref="C3:C5"/>
    <mergeCell ref="D3:D5"/>
    <mergeCell ref="AN4:AO4"/>
    <mergeCell ref="AI4:AJ4"/>
    <mergeCell ref="AK4:AL4"/>
    <mergeCell ref="AU4:AV4"/>
    <mergeCell ref="AN3:AQ3"/>
    <mergeCell ref="BC3:BC5"/>
    <mergeCell ref="A1:BD1"/>
    <mergeCell ref="AP4:AQ4"/>
    <mergeCell ref="J4:K4"/>
    <mergeCell ref="L4:M4"/>
    <mergeCell ref="AD4:AE4"/>
    <mergeCell ref="O4:P4"/>
    <mergeCell ref="AM3:AM5"/>
    <mergeCell ref="AI3:AL3"/>
    <mergeCell ref="Y4:Z4"/>
    <mergeCell ref="AA4:AB4"/>
    <mergeCell ref="AR3:AR5"/>
    <mergeCell ref="AS3:AV3"/>
    <mergeCell ref="AW3:AW5"/>
    <mergeCell ref="AC3:AC5"/>
    <mergeCell ref="AD3:AG3"/>
    <mergeCell ref="AH3:AH5"/>
    <mergeCell ref="AF4:AG4"/>
    <mergeCell ref="AS4:AT4"/>
    <mergeCell ref="N3:N5"/>
    <mergeCell ref="O3:R3"/>
    <mergeCell ref="S3:S5"/>
    <mergeCell ref="T3:W3"/>
    <mergeCell ref="X3:X5"/>
    <mergeCell ref="Q4:R4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Уют</dc:creator>
  <cp:keywords/>
  <dc:description/>
  <cp:lastModifiedBy>Уют Нагорный Артём</cp:lastModifiedBy>
  <cp:lastPrinted>2014-04-16T03:26:15Z</cp:lastPrinted>
  <dcterms:created xsi:type="dcterms:W3CDTF">2014-04-15T10:17:00Z</dcterms:created>
  <dcterms:modified xsi:type="dcterms:W3CDTF">2016-03-01T06:42:06Z</dcterms:modified>
  <cp:category/>
  <cp:version/>
  <cp:contentType/>
  <cp:contentStatus/>
</cp:coreProperties>
</file>